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lkms.local\User\Sabine.Albrecht\Desktop\200.1010-232 Glasr. Schulen Nb Nz\Vergabeunterlagen\"/>
    </mc:Choice>
  </mc:AlternateContent>
  <xr:revisionPtr revIDLastSave="0" documentId="13_ncr:1_{2172B1A3-52DF-41C1-B5A8-41E906ACC5F7}" xr6:coauthVersionLast="47" xr6:coauthVersionMax="47" xr10:uidLastSave="{00000000-0000-0000-0000-000000000000}"/>
  <bookViews>
    <workbookView xWindow="-120" yWindow="-120" windowWidth="29040" windowHeight="15720" tabRatio="738" xr2:uid="{00000000-000D-0000-FFFF-FFFF00000000}"/>
  </bookViews>
  <sheets>
    <sheet name="Inhaltsverzeichnis" sheetId="19" r:id="rId1"/>
    <sheet name="Hinweise" sheetId="20" r:id="rId2"/>
    <sheet name="Gesamtpreisblatt" sheetId="25" r:id="rId3"/>
    <sheet name="Std.-VRS 2026 GlasR" sheetId="39" r:id="rId4"/>
    <sheet name="Schulen NB GlasR" sheetId="30" r:id="rId5"/>
    <sheet name="UR Haus G" sheetId="15" state="hidden" r:id="rId6"/>
    <sheet name="Leistungsbeschreibung" sheetId="49" r:id="rId7"/>
    <sheet name="Bes.Vertragsbedingungen" sheetId="46" r:id="rId8"/>
    <sheet name="Protokoll Objektbesichtigung" sheetId="47" r:id="rId9"/>
  </sheets>
  <definedNames>
    <definedName name="_xlnm._FilterDatabase" localSheetId="5" hidden="1">'UR Haus G'!$A$5:$AF$83</definedName>
    <definedName name="_xlnm.Print_Area" localSheetId="7">Bes.Vertragsbedingungen!$A$1:$L$247</definedName>
    <definedName name="_xlnm.Print_Area" localSheetId="2">Gesamtpreisblatt!$A$1:$K$36</definedName>
    <definedName name="_xlnm.Print_Area" localSheetId="1">Hinweise!$A$1:$H$45</definedName>
    <definedName name="_xlnm.Print_Area" localSheetId="0">Inhaltsverzeichnis!$A$1:$C$13</definedName>
    <definedName name="_xlnm.Print_Area" localSheetId="6">Leistungsbeschreibung!$A$1:$G$87</definedName>
    <definedName name="_xlnm.Print_Area" localSheetId="8">'Protokoll Objektbesichtigung'!$A$1:$H$64</definedName>
    <definedName name="_xlnm.Print_Area" localSheetId="4">'Schulen NB GlasR'!$A$1:$M$249</definedName>
    <definedName name="_xlnm.Print_Area" localSheetId="3">'Std.-VRS 2026 GlasR'!$A$1:$D$75</definedName>
    <definedName name="_xlnm.Print_Titles" localSheetId="0">Inhaltsverzeichnis!$1:$6</definedName>
    <definedName name="_xlnm.Print_Titles" localSheetId="5">'UR Haus 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9" i="39" l="1"/>
  <c r="D48" i="39"/>
  <c r="I8" i="30"/>
  <c r="F18" i="25" l="1"/>
  <c r="F19" i="25"/>
  <c r="G89" i="30" l="1"/>
  <c r="I87" i="30"/>
  <c r="K87" i="30" s="1"/>
  <c r="I84" i="30"/>
  <c r="I96" i="30"/>
  <c r="K96" i="30" s="1"/>
  <c r="I89" i="30" l="1"/>
  <c r="K84" i="30"/>
  <c r="K89" i="30" s="1"/>
  <c r="D18" i="25" s="1"/>
  <c r="E18" i="25" s="1"/>
  <c r="I75" i="30" l="1"/>
  <c r="K75" i="30" s="1"/>
  <c r="D17" i="25" s="1"/>
  <c r="E17" i="25" s="1"/>
  <c r="I108" i="30" l="1"/>
  <c r="K108" i="30" s="1"/>
  <c r="G19" i="30" l="1"/>
  <c r="F23" i="25"/>
  <c r="G156" i="30"/>
  <c r="I154" i="30"/>
  <c r="K154" i="30" s="1"/>
  <c r="I151" i="30"/>
  <c r="I156" i="30" l="1"/>
  <c r="K151" i="30"/>
  <c r="K156" i="30" s="1"/>
  <c r="D23" i="25" s="1"/>
  <c r="F21" i="25"/>
  <c r="G145" i="30"/>
  <c r="I143" i="30"/>
  <c r="K143" i="30" s="1"/>
  <c r="I140" i="30"/>
  <c r="I145" i="30" l="1"/>
  <c r="K140" i="30"/>
  <c r="K145" i="30" s="1"/>
  <c r="D21" i="25" s="1"/>
  <c r="F20" i="25" l="1"/>
  <c r="G134" i="30"/>
  <c r="I132" i="30"/>
  <c r="K132" i="30" s="1"/>
  <c r="I129" i="30"/>
  <c r="G113" i="30"/>
  <c r="I111" i="30"/>
  <c r="K111" i="30" s="1"/>
  <c r="I107" i="30"/>
  <c r="K107" i="30" s="1"/>
  <c r="K113" i="30" l="1"/>
  <c r="D19" i="25" s="1"/>
  <c r="I134" i="30"/>
  <c r="K129" i="30"/>
  <c r="K134" i="30" s="1"/>
  <c r="D20" i="25" s="1"/>
  <c r="I113" i="30"/>
  <c r="F14" i="25"/>
  <c r="G101" i="30"/>
  <c r="I99" i="30"/>
  <c r="F22" i="25"/>
  <c r="G123" i="30"/>
  <c r="I121" i="30"/>
  <c r="K121" i="30" s="1"/>
  <c r="I118" i="30"/>
  <c r="I101" i="30" l="1"/>
  <c r="K99" i="30"/>
  <c r="K101" i="30" s="1"/>
  <c r="D14" i="25" s="1"/>
  <c r="I123" i="30"/>
  <c r="K118" i="30"/>
  <c r="K123" i="30" s="1"/>
  <c r="D22" i="25" s="1"/>
  <c r="F16" i="25" l="1"/>
  <c r="E22" i="25"/>
  <c r="E14" i="25"/>
  <c r="E19" i="25"/>
  <c r="E20" i="25"/>
  <c r="E21" i="25"/>
  <c r="G80" i="30" l="1"/>
  <c r="I78" i="30"/>
  <c r="K78" i="30" s="1"/>
  <c r="I74" i="30"/>
  <c r="K74" i="30" s="1"/>
  <c r="G63" i="30"/>
  <c r="F15" i="25"/>
  <c r="F13" i="25"/>
  <c r="G57" i="30"/>
  <c r="I55" i="30"/>
  <c r="K55" i="30" s="1"/>
  <c r="I52" i="30"/>
  <c r="K80" i="30" l="1"/>
  <c r="I80" i="30"/>
  <c r="D16" i="25"/>
  <c r="E16" i="25" s="1"/>
  <c r="I57" i="30"/>
  <c r="K52" i="30"/>
  <c r="K57" i="30" s="1"/>
  <c r="D13" i="25" s="1"/>
  <c r="E13" i="25" s="1"/>
  <c r="F12" i="25"/>
  <c r="I44" i="30"/>
  <c r="K44" i="30" s="1"/>
  <c r="G46" i="30"/>
  <c r="I41" i="30" l="1"/>
  <c r="I33" i="30"/>
  <c r="K33" i="30" s="1"/>
  <c r="F11" i="25"/>
  <c r="G30" i="30"/>
  <c r="G35" i="30" s="1"/>
  <c r="I46" i="30" l="1"/>
  <c r="K41" i="30"/>
  <c r="K46" i="30" s="1"/>
  <c r="D12" i="25" s="1"/>
  <c r="E12" i="25" s="1"/>
  <c r="I30" i="30"/>
  <c r="K30" i="30" s="1"/>
  <c r="D16" i="39"/>
  <c r="D17" i="39"/>
  <c r="D18" i="39"/>
  <c r="K35" i="30" l="1"/>
  <c r="D11" i="25" s="1"/>
  <c r="E11" i="25" s="1"/>
  <c r="I35" i="30"/>
  <c r="G13" i="30"/>
  <c r="I11" i="30" l="1"/>
  <c r="K11" i="30" s="1"/>
  <c r="D68" i="39" l="1"/>
  <c r="G24" i="30" l="1"/>
  <c r="G68" i="30"/>
  <c r="F9" i="25" l="1"/>
  <c r="F10" i="25"/>
  <c r="I66" i="30"/>
  <c r="K66" i="30" s="1"/>
  <c r="I63" i="30"/>
  <c r="K63" i="30" s="1"/>
  <c r="I22" i="30"/>
  <c r="K22" i="30" s="1"/>
  <c r="D29" i="25" l="1"/>
  <c r="E23" i="25"/>
  <c r="K68" i="30"/>
  <c r="I68" i="30"/>
  <c r="I19" i="30"/>
  <c r="K19" i="30" s="1"/>
  <c r="D15" i="25" l="1"/>
  <c r="E15" i="25" s="1"/>
  <c r="I24" i="30"/>
  <c r="K24" i="30"/>
  <c r="D10" i="25" s="1"/>
  <c r="E10" i="25" s="1"/>
  <c r="C65" i="39" l="1"/>
  <c r="D65" i="39" s="1"/>
  <c r="D63" i="39"/>
  <c r="D62" i="39"/>
  <c r="D61" i="39"/>
  <c r="D60" i="39"/>
  <c r="D59" i="39"/>
  <c r="D58" i="39"/>
  <c r="D57" i="39"/>
  <c r="D56" i="39"/>
  <c r="D55" i="39"/>
  <c r="D54" i="39"/>
  <c r="D53" i="39"/>
  <c r="D49" i="39"/>
  <c r="D47" i="39"/>
  <c r="D46" i="39"/>
  <c r="D45" i="39"/>
  <c r="D44" i="39"/>
  <c r="C39" i="39"/>
  <c r="D39" i="39" s="1"/>
  <c r="D38" i="39"/>
  <c r="D37" i="39"/>
  <c r="D30" i="39"/>
  <c r="D28" i="39"/>
  <c r="D26" i="39"/>
  <c r="D24" i="39"/>
  <c r="D22" i="39"/>
  <c r="C19" i="39"/>
  <c r="D15" i="39"/>
  <c r="D14" i="39"/>
  <c r="D13" i="39"/>
  <c r="D12" i="39"/>
  <c r="C23" i="39" l="1"/>
  <c r="C25" i="39"/>
  <c r="D25" i="39" s="1"/>
  <c r="C31" i="39"/>
  <c r="C27" i="39"/>
  <c r="D27" i="39" s="1"/>
  <c r="C29" i="39"/>
  <c r="D29" i="39" s="1"/>
  <c r="D19" i="39"/>
  <c r="D31" i="39"/>
  <c r="D23" i="39" l="1"/>
  <c r="C32" i="39"/>
  <c r="C67" i="39" l="1"/>
  <c r="D67" i="39" s="1"/>
  <c r="C34" i="39"/>
  <c r="D32" i="39"/>
  <c r="D34" i="39" l="1"/>
  <c r="C41" i="39"/>
  <c r="D41" i="39" s="1"/>
  <c r="D69" i="39"/>
  <c r="D71" i="39" s="1"/>
  <c r="H160" i="30" l="1"/>
  <c r="D72" i="39"/>
  <c r="C71" i="39"/>
  <c r="C72" i="39" s="1"/>
  <c r="I160" i="30" l="1"/>
  <c r="D30" i="25"/>
  <c r="I7" i="30"/>
  <c r="K8" i="30"/>
  <c r="I13" i="30" l="1"/>
  <c r="K7" i="30"/>
  <c r="K13" i="30" l="1"/>
  <c r="D9" i="25" s="1"/>
  <c r="E9" i="25" s="1"/>
  <c r="D28" i="25" s="1"/>
  <c r="H80" i="15" l="1"/>
  <c r="X15" i="15"/>
  <c r="Y15" i="15" s="1"/>
  <c r="K15" i="15"/>
  <c r="L15" i="15" s="1"/>
  <c r="K9" i="15"/>
  <c r="L9" i="15" s="1"/>
  <c r="X9" i="15"/>
  <c r="Y9" i="15" s="1"/>
  <c r="K10" i="15"/>
  <c r="L10" i="15" s="1"/>
  <c r="X10" i="15"/>
  <c r="Y10" i="15" s="1"/>
  <c r="K11" i="15"/>
  <c r="L11" i="15" s="1"/>
  <c r="X11" i="15"/>
  <c r="Y11" i="15" s="1"/>
  <c r="K12" i="15"/>
  <c r="L12" i="15" s="1"/>
  <c r="X12" i="15"/>
  <c r="Y12" i="15" s="1"/>
  <c r="K13" i="15"/>
  <c r="L13" i="15" s="1"/>
  <c r="X13" i="15"/>
  <c r="Y13" i="15" s="1"/>
  <c r="K14" i="15"/>
  <c r="L14" i="15" s="1"/>
  <c r="X14" i="15"/>
  <c r="Y14" i="15" s="1"/>
  <c r="I80" i="15" l="1"/>
  <c r="X79" i="15"/>
  <c r="Y79" i="15" s="1"/>
  <c r="K79" i="15"/>
  <c r="L79" i="15" s="1"/>
  <c r="X78" i="15"/>
  <c r="Y78" i="15" s="1"/>
  <c r="K78" i="15"/>
  <c r="L78" i="15" s="1"/>
  <c r="X77" i="15"/>
  <c r="Y77" i="15" s="1"/>
  <c r="K77" i="15"/>
  <c r="L77" i="15" s="1"/>
  <c r="X76" i="15"/>
  <c r="Y76" i="15" s="1"/>
  <c r="K76" i="15"/>
  <c r="L76" i="15" s="1"/>
  <c r="X75" i="15"/>
  <c r="Y75" i="15" s="1"/>
  <c r="K75" i="15"/>
  <c r="L75" i="15" s="1"/>
  <c r="X74" i="15"/>
  <c r="Y74" i="15" s="1"/>
  <c r="K74" i="15"/>
  <c r="L74" i="15" s="1"/>
  <c r="X73" i="15"/>
  <c r="Y73" i="15" s="1"/>
  <c r="K73" i="15"/>
  <c r="L73" i="15" s="1"/>
  <c r="X72" i="15"/>
  <c r="Y72" i="15" s="1"/>
  <c r="K72" i="15"/>
  <c r="L72" i="15" s="1"/>
  <c r="X71" i="15"/>
  <c r="Y71" i="15" s="1"/>
  <c r="K71" i="15"/>
  <c r="L71" i="15" s="1"/>
  <c r="X70" i="15"/>
  <c r="Y70" i="15" s="1"/>
  <c r="K70" i="15"/>
  <c r="L70" i="15" s="1"/>
  <c r="X69" i="15"/>
  <c r="Y69" i="15" s="1"/>
  <c r="K69" i="15"/>
  <c r="L69" i="15" s="1"/>
  <c r="X68" i="15"/>
  <c r="Y68" i="15" s="1"/>
  <c r="K68" i="15"/>
  <c r="L68" i="15" s="1"/>
  <c r="X67" i="15"/>
  <c r="Y67" i="15" s="1"/>
  <c r="K67" i="15"/>
  <c r="L67" i="15" s="1"/>
  <c r="X66" i="15"/>
  <c r="Y66" i="15" s="1"/>
  <c r="K66" i="15"/>
  <c r="L66" i="15" s="1"/>
  <c r="X65" i="15"/>
  <c r="Y65" i="15" s="1"/>
  <c r="K65" i="15"/>
  <c r="L65" i="15" s="1"/>
  <c r="X64" i="15"/>
  <c r="Y64" i="15" s="1"/>
  <c r="K64" i="15"/>
  <c r="L64" i="15" s="1"/>
  <c r="X63" i="15"/>
  <c r="Y63" i="15" s="1"/>
  <c r="K63" i="15"/>
  <c r="L63" i="15" s="1"/>
  <c r="X62" i="15"/>
  <c r="Y62" i="15" s="1"/>
  <c r="K62" i="15"/>
  <c r="L62" i="15" s="1"/>
  <c r="X61" i="15"/>
  <c r="Y61" i="15" s="1"/>
  <c r="K61" i="15"/>
  <c r="L61" i="15" s="1"/>
  <c r="X60" i="15"/>
  <c r="Y60" i="15" s="1"/>
  <c r="K60" i="15"/>
  <c r="L60" i="15" s="1"/>
  <c r="X59" i="15"/>
  <c r="Y59" i="15" s="1"/>
  <c r="K59" i="15"/>
  <c r="L59" i="15" s="1"/>
  <c r="X58" i="15"/>
  <c r="Y58" i="15" s="1"/>
  <c r="K58" i="15"/>
  <c r="L58" i="15" s="1"/>
  <c r="X57" i="15"/>
  <c r="Y57" i="15" s="1"/>
  <c r="K57" i="15"/>
  <c r="L57" i="15" s="1"/>
  <c r="X56" i="15"/>
  <c r="Y56" i="15" s="1"/>
  <c r="K56" i="15"/>
  <c r="L56" i="15" s="1"/>
  <c r="X55" i="15"/>
  <c r="Y55" i="15" s="1"/>
  <c r="K55" i="15"/>
  <c r="L55" i="15" s="1"/>
  <c r="X54" i="15"/>
  <c r="Y54" i="15" s="1"/>
  <c r="K54" i="15"/>
  <c r="L54" i="15" s="1"/>
  <c r="X53" i="15"/>
  <c r="Y53" i="15" s="1"/>
  <c r="K53" i="15"/>
  <c r="L53" i="15" s="1"/>
  <c r="X52" i="15"/>
  <c r="Y52" i="15" s="1"/>
  <c r="K52" i="15"/>
  <c r="L52" i="15" s="1"/>
  <c r="X51" i="15"/>
  <c r="Y51" i="15" s="1"/>
  <c r="K51" i="15"/>
  <c r="L51" i="15" s="1"/>
  <c r="X50" i="15"/>
  <c r="Y50" i="15" s="1"/>
  <c r="K50" i="15"/>
  <c r="L50" i="15" s="1"/>
  <c r="X49" i="15"/>
  <c r="Y49" i="15" s="1"/>
  <c r="K49" i="15"/>
  <c r="L49" i="15" s="1"/>
  <c r="X48" i="15"/>
  <c r="Y48" i="15" s="1"/>
  <c r="K48" i="15"/>
  <c r="L48" i="15" s="1"/>
  <c r="X47" i="15"/>
  <c r="Y47" i="15" s="1"/>
  <c r="K47" i="15"/>
  <c r="L47" i="15" s="1"/>
  <c r="X46" i="15"/>
  <c r="Y46" i="15" s="1"/>
  <c r="K46" i="15"/>
  <c r="L46" i="15" s="1"/>
  <c r="X45" i="15"/>
  <c r="Y45" i="15" s="1"/>
  <c r="K45" i="15"/>
  <c r="L45" i="15" s="1"/>
  <c r="X44" i="15"/>
  <c r="Y44" i="15" s="1"/>
  <c r="K44" i="15"/>
  <c r="L44" i="15" s="1"/>
  <c r="X43" i="15"/>
  <c r="Y43" i="15" s="1"/>
  <c r="K43" i="15"/>
  <c r="L43" i="15" s="1"/>
  <c r="X42" i="15"/>
  <c r="Y42" i="15" s="1"/>
  <c r="K42" i="15"/>
  <c r="L42" i="15" s="1"/>
  <c r="X41" i="15"/>
  <c r="Y41" i="15" s="1"/>
  <c r="K41" i="15"/>
  <c r="L41" i="15" s="1"/>
  <c r="X40" i="15"/>
  <c r="Y40" i="15" s="1"/>
  <c r="K40" i="15"/>
  <c r="L40" i="15" s="1"/>
  <c r="X39" i="15"/>
  <c r="Y39" i="15" s="1"/>
  <c r="K39" i="15"/>
  <c r="L39" i="15" s="1"/>
  <c r="X38" i="15"/>
  <c r="Y38" i="15" s="1"/>
  <c r="K38" i="15"/>
  <c r="L38" i="15" s="1"/>
  <c r="X37" i="15"/>
  <c r="Y37" i="15" s="1"/>
  <c r="K37" i="15"/>
  <c r="L37" i="15" s="1"/>
  <c r="X36" i="15"/>
  <c r="Y36" i="15" s="1"/>
  <c r="K36" i="15"/>
  <c r="L36" i="15" s="1"/>
  <c r="X35" i="15"/>
  <c r="Y35" i="15" s="1"/>
  <c r="K35" i="15"/>
  <c r="L35" i="15" s="1"/>
  <c r="X34" i="15"/>
  <c r="Y34" i="15" s="1"/>
  <c r="K34" i="15"/>
  <c r="L34" i="15" s="1"/>
  <c r="X33" i="15"/>
  <c r="Y33" i="15" s="1"/>
  <c r="K33" i="15"/>
  <c r="L33" i="15" s="1"/>
  <c r="X32" i="15"/>
  <c r="Y32" i="15" s="1"/>
  <c r="K32" i="15"/>
  <c r="L32" i="15" s="1"/>
  <c r="X31" i="15"/>
  <c r="Y31" i="15" s="1"/>
  <c r="K31" i="15"/>
  <c r="L31" i="15" s="1"/>
  <c r="X30" i="15"/>
  <c r="Y30" i="15" s="1"/>
  <c r="K30" i="15"/>
  <c r="L30" i="15" s="1"/>
  <c r="X29" i="15"/>
  <c r="Y29" i="15" s="1"/>
  <c r="K29" i="15"/>
  <c r="L29" i="15" s="1"/>
  <c r="X28" i="15"/>
  <c r="Y28" i="15" s="1"/>
  <c r="K28" i="15"/>
  <c r="L28" i="15" s="1"/>
  <c r="X27" i="15"/>
  <c r="Y27" i="15" s="1"/>
  <c r="K27" i="15"/>
  <c r="L27" i="15" s="1"/>
  <c r="X26" i="15"/>
  <c r="Y26" i="15" s="1"/>
  <c r="K26" i="15"/>
  <c r="L26" i="15" s="1"/>
  <c r="X25" i="15"/>
  <c r="Y25" i="15" s="1"/>
  <c r="K25" i="15"/>
  <c r="L25" i="15" s="1"/>
  <c r="X24" i="15"/>
  <c r="Y24" i="15" s="1"/>
  <c r="K24" i="15"/>
  <c r="L24" i="15" s="1"/>
  <c r="X23" i="15"/>
  <c r="Y23" i="15" s="1"/>
  <c r="K23" i="15"/>
  <c r="L23" i="15" s="1"/>
  <c r="X22" i="15"/>
  <c r="Y22" i="15" s="1"/>
  <c r="K22" i="15"/>
  <c r="L22" i="15" s="1"/>
  <c r="X21" i="15"/>
  <c r="Y21" i="15" s="1"/>
  <c r="K21" i="15"/>
  <c r="L21" i="15" s="1"/>
  <c r="X20" i="15"/>
  <c r="Y20" i="15" s="1"/>
  <c r="K20" i="15"/>
  <c r="X19" i="15"/>
  <c r="Y19" i="15" s="1"/>
  <c r="K19" i="15"/>
  <c r="L19" i="15" s="1"/>
  <c r="X18" i="15"/>
  <c r="Y18" i="15" s="1"/>
  <c r="K18" i="15"/>
  <c r="L18" i="15" s="1"/>
  <c r="X17" i="15"/>
  <c r="Y17" i="15" s="1"/>
  <c r="K17" i="15"/>
  <c r="L17" i="15" s="1"/>
  <c r="X16" i="15"/>
  <c r="Y16" i="15" s="1"/>
  <c r="K16" i="15"/>
  <c r="L16" i="15" s="1"/>
  <c r="X8" i="15"/>
  <c r="Y8" i="15" s="1"/>
  <c r="K8" i="15"/>
  <c r="L8" i="15" s="1"/>
  <c r="X7" i="15"/>
  <c r="Y7" i="15" s="1"/>
  <c r="K7" i="15"/>
  <c r="L7" i="15" s="1"/>
  <c r="X6" i="15"/>
  <c r="K6" i="15"/>
  <c r="L6" i="15" s="1"/>
  <c r="AC1" i="15"/>
  <c r="L20" i="15" l="1"/>
  <c r="L80" i="15" s="1"/>
  <c r="X80" i="15"/>
  <c r="Y6" i="15"/>
  <c r="Y80" i="15" s="1"/>
  <c r="AF1" i="15" l="1"/>
  <c r="W6" i="15" l="1"/>
  <c r="AB20" i="15"/>
  <c r="AF20" i="15"/>
  <c r="AC20" i="15" s="1"/>
  <c r="AE20" i="15" s="1"/>
  <c r="AB23" i="15"/>
  <c r="AB68" i="15"/>
  <c r="AB58" i="15"/>
  <c r="W12" i="15"/>
  <c r="AB36" i="15"/>
  <c r="AB31" i="15"/>
  <c r="AF41" i="15"/>
  <c r="AC41" i="15" s="1"/>
  <c r="AE41" i="15" s="1"/>
  <c r="AA41" i="15" s="1"/>
  <c r="AB49" i="15"/>
  <c r="AB77" i="15"/>
  <c r="AB61" i="15"/>
  <c r="AF55" i="15"/>
  <c r="AC55" i="15" s="1"/>
  <c r="W55" i="15" s="1"/>
  <c r="AB72" i="15"/>
  <c r="AF21" i="15"/>
  <c r="AC21" i="15" s="1"/>
  <c r="AE21" i="15" s="1"/>
  <c r="AB73" i="15"/>
  <c r="AF75" i="15"/>
  <c r="AC75" i="15" s="1"/>
  <c r="W75" i="15" s="1"/>
  <c r="AB55" i="15"/>
  <c r="AF59" i="15"/>
  <c r="AC59" i="15" s="1"/>
  <c r="AE59" i="15" s="1"/>
  <c r="AF36" i="15"/>
  <c r="AC36" i="15" s="1"/>
  <c r="AE36" i="15" s="1"/>
  <c r="AA36" i="15" s="1"/>
  <c r="AF48" i="15"/>
  <c r="AC48" i="15" s="1"/>
  <c r="AE48" i="15" s="1"/>
  <c r="AF60" i="15"/>
  <c r="AC60" i="15" s="1"/>
  <c r="W60" i="15" s="1"/>
  <c r="AB79" i="15"/>
  <c r="AF31" i="15"/>
  <c r="AC31" i="15" s="1"/>
  <c r="AE31" i="15" s="1"/>
  <c r="AF66" i="15"/>
  <c r="AC66" i="15" s="1"/>
  <c r="AE66" i="15" s="1"/>
  <c r="AF29" i="15"/>
  <c r="AC29" i="15" s="1"/>
  <c r="AE29" i="15" s="1"/>
  <c r="AF40" i="15"/>
  <c r="AC40" i="15" s="1"/>
  <c r="W40" i="15" s="1"/>
  <c r="AF39" i="15"/>
  <c r="AC39" i="15" s="1"/>
  <c r="W39" i="15" s="1"/>
  <c r="AB30" i="15"/>
  <c r="AB17" i="15"/>
  <c r="AB64" i="15"/>
  <c r="AF43" i="15"/>
  <c r="AC43" i="15" s="1"/>
  <c r="W43" i="15" s="1"/>
  <c r="AB50" i="15"/>
  <c r="AB74" i="15"/>
  <c r="AB28" i="15"/>
  <c r="AB71" i="15"/>
  <c r="AB34" i="15"/>
  <c r="AB26" i="15"/>
  <c r="AB70" i="15"/>
  <c r="AB42" i="15"/>
  <c r="AB62" i="15"/>
  <c r="AF37" i="15"/>
  <c r="AC37" i="15" s="1"/>
  <c r="W37" i="15" s="1"/>
  <c r="AF68" i="15"/>
  <c r="AC68" i="15" s="1"/>
  <c r="W68" i="15" s="1"/>
  <c r="AF69" i="15"/>
  <c r="AC69" i="15" s="1"/>
  <c r="W69" i="15" s="1"/>
  <c r="AB66" i="15"/>
  <c r="AF76" i="15"/>
  <c r="AC76" i="15" s="1"/>
  <c r="AE76" i="15" s="1"/>
  <c r="AB51" i="15"/>
  <c r="AF51" i="15"/>
  <c r="AC51" i="15" s="1"/>
  <c r="AE51" i="15" s="1"/>
  <c r="AB25" i="15"/>
  <c r="AB76" i="15"/>
  <c r="AB53" i="15"/>
  <c r="AB45" i="15"/>
  <c r="AF23" i="15"/>
  <c r="AC23" i="15" s="1"/>
  <c r="AE23" i="15" s="1"/>
  <c r="AF53" i="15"/>
  <c r="AC53" i="15" s="1"/>
  <c r="W53" i="15" s="1"/>
  <c r="AB59" i="15"/>
  <c r="AF24" i="15"/>
  <c r="AC24" i="15" s="1"/>
  <c r="W24" i="15" s="1"/>
  <c r="AB33" i="15"/>
  <c r="AB63" i="15"/>
  <c r="AB41" i="15"/>
  <c r="AF63" i="15"/>
  <c r="AC63" i="15" s="1"/>
  <c r="AE63" i="15" s="1"/>
  <c r="AB54" i="15"/>
  <c r="AB78" i="15"/>
  <c r="W14" i="15"/>
  <c r="AF71" i="15"/>
  <c r="AC71" i="15" s="1"/>
  <c r="AE71" i="15" s="1"/>
  <c r="AB69" i="15"/>
  <c r="AF72" i="15"/>
  <c r="AC72" i="15" s="1"/>
  <c r="AE72" i="15" s="1"/>
  <c r="AF77" i="15"/>
  <c r="AC77" i="15" s="1"/>
  <c r="AE77" i="15" s="1"/>
  <c r="W15" i="15"/>
  <c r="AB19" i="15"/>
  <c r="AB65" i="15"/>
  <c r="AF38" i="15"/>
  <c r="AC38" i="15" s="1"/>
  <c r="W38" i="15" s="1"/>
  <c r="AB18" i="15"/>
  <c r="AF54" i="15"/>
  <c r="AC54" i="15" s="1"/>
  <c r="AE54" i="15" s="1"/>
  <c r="AB75" i="15"/>
  <c r="AF27" i="15"/>
  <c r="AC27" i="15" s="1"/>
  <c r="AE27" i="15" s="1"/>
  <c r="AB24" i="15"/>
  <c r="AB47" i="15"/>
  <c r="AB48" i="15"/>
  <c r="AF30" i="15"/>
  <c r="AC30" i="15" s="1"/>
  <c r="W30" i="15" s="1"/>
  <c r="AF65" i="15"/>
  <c r="AC65" i="15" s="1"/>
  <c r="AE65" i="15" s="1"/>
  <c r="AF64" i="15"/>
  <c r="AC64" i="15" s="1"/>
  <c r="AE64" i="15" s="1"/>
  <c r="AF28" i="15"/>
  <c r="AC28" i="15" s="1"/>
  <c r="AE28" i="15" s="1"/>
  <c r="AF47" i="15"/>
  <c r="AC47" i="15" s="1"/>
  <c r="AE47" i="15" s="1"/>
  <c r="AA47" i="15" s="1"/>
  <c r="AF73" i="15"/>
  <c r="AC73" i="15" s="1"/>
  <c r="AE73" i="15" s="1"/>
  <c r="AF61" i="15"/>
  <c r="AC61" i="15" s="1"/>
  <c r="AE61" i="15" s="1"/>
  <c r="AB35" i="15"/>
  <c r="AB22" i="15"/>
  <c r="AF46" i="15"/>
  <c r="AC46" i="15" s="1"/>
  <c r="W46" i="15" s="1"/>
  <c r="AF22" i="15"/>
  <c r="AC22" i="15" s="1"/>
  <c r="AE22" i="15" s="1"/>
  <c r="AB67" i="15"/>
  <c r="AB57" i="15"/>
  <c r="AF78" i="15"/>
  <c r="AC78" i="15" s="1"/>
  <c r="AE78" i="15" s="1"/>
  <c r="AF32" i="15"/>
  <c r="AC32" i="15" s="1"/>
  <c r="W32" i="15" s="1"/>
  <c r="AB39" i="15"/>
  <c r="AF17" i="15"/>
  <c r="AC17" i="15" s="1"/>
  <c r="AE17" i="15" s="1"/>
  <c r="AF57" i="15"/>
  <c r="AC57" i="15" s="1"/>
  <c r="W57" i="15" s="1"/>
  <c r="AF34" i="15"/>
  <c r="AC34" i="15" s="1"/>
  <c r="AE34" i="15" s="1"/>
  <c r="AA34" i="15" s="1"/>
  <c r="AB40" i="15"/>
  <c r="AB46" i="15"/>
  <c r="W10" i="15"/>
  <c r="AB56" i="15"/>
  <c r="AB21" i="15"/>
  <c r="AF44" i="15"/>
  <c r="AC44" i="15" s="1"/>
  <c r="AE44" i="15" s="1"/>
  <c r="AA44" i="15" s="1"/>
  <c r="AB60" i="15"/>
  <c r="AF70" i="15"/>
  <c r="AC70" i="15" s="1"/>
  <c r="W70" i="15" s="1"/>
  <c r="AF58" i="15"/>
  <c r="AC58" i="15" s="1"/>
  <c r="AE58" i="15" s="1"/>
  <c r="AB27" i="15"/>
  <c r="AF18" i="15"/>
  <c r="AC18" i="15" s="1"/>
  <c r="AE18" i="15" s="1"/>
  <c r="AB37" i="15"/>
  <c r="AF62" i="15"/>
  <c r="AC62" i="15" s="1"/>
  <c r="AE62" i="15" s="1"/>
  <c r="AF50" i="15"/>
  <c r="AC50" i="15" s="1"/>
  <c r="AE50" i="15" s="1"/>
  <c r="AB43" i="15"/>
  <c r="AF25" i="15"/>
  <c r="AC25" i="15" s="1"/>
  <c r="W25" i="15" s="1"/>
  <c r="AF67" i="15"/>
  <c r="AC67" i="15" s="1"/>
  <c r="AE67" i="15" s="1"/>
  <c r="AF19" i="15"/>
  <c r="AC19" i="15" s="1"/>
  <c r="W19" i="15" s="1"/>
  <c r="AF52" i="15"/>
  <c r="AC52" i="15" s="1"/>
  <c r="W52" i="15" s="1"/>
  <c r="AF42" i="15"/>
  <c r="AC42" i="15" s="1"/>
  <c r="W42" i="15" s="1"/>
  <c r="AB29" i="15"/>
  <c r="AB52" i="15"/>
  <c r="W9" i="15"/>
  <c r="AF79" i="15"/>
  <c r="AC79" i="15" s="1"/>
  <c r="W79" i="15" s="1"/>
  <c r="AB44" i="15"/>
  <c r="AF35" i="15"/>
  <c r="AC35" i="15" s="1"/>
  <c r="AE35" i="15" s="1"/>
  <c r="AA35" i="15" s="1"/>
  <c r="AF49" i="15"/>
  <c r="AC49" i="15" s="1"/>
  <c r="AE49" i="15" s="1"/>
  <c r="AF26" i="15"/>
  <c r="AC26" i="15" s="1"/>
  <c r="W26" i="15" s="1"/>
  <c r="AF56" i="15"/>
  <c r="AC56" i="15" s="1"/>
  <c r="W56" i="15" s="1"/>
  <c r="AB38" i="15"/>
  <c r="W11" i="15"/>
  <c r="AF33" i="15"/>
  <c r="AC33" i="15" s="1"/>
  <c r="W33" i="15" s="1"/>
  <c r="AF74" i="15"/>
  <c r="AC74" i="15" s="1"/>
  <c r="AE74" i="15" s="1"/>
  <c r="AB32" i="15"/>
  <c r="AF45" i="15"/>
  <c r="AC45" i="15" s="1"/>
  <c r="AE45" i="15" s="1"/>
  <c r="AA45" i="15" s="1"/>
  <c r="W13" i="15"/>
  <c r="W8" i="15"/>
  <c r="W7" i="15"/>
  <c r="W16" i="15"/>
  <c r="W20" i="15" l="1"/>
  <c r="AA20" i="15"/>
  <c r="AD20" i="15"/>
  <c r="W48" i="15"/>
  <c r="W29" i="15"/>
  <c r="AE60" i="15"/>
  <c r="AD60" i="15" s="1"/>
  <c r="W36" i="15"/>
  <c r="W63" i="15"/>
  <c r="AE39" i="15"/>
  <c r="AA39" i="15" s="1"/>
  <c r="AE40" i="15"/>
  <c r="AA40" i="15" s="1"/>
  <c r="AE37" i="15"/>
  <c r="AA37" i="15" s="1"/>
  <c r="W62" i="15"/>
  <c r="AE55" i="15"/>
  <c r="AA55" i="15" s="1"/>
  <c r="W27" i="15"/>
  <c r="W49" i="15"/>
  <c r="AE75" i="15"/>
  <c r="AD75" i="15" s="1"/>
  <c r="W47" i="15"/>
  <c r="W59" i="15"/>
  <c r="W18" i="15"/>
  <c r="AE30" i="15"/>
  <c r="AA30" i="15" s="1"/>
  <c r="AE38" i="15"/>
  <c r="AA38" i="15" s="1"/>
  <c r="W77" i="15"/>
  <c r="W45" i="15"/>
  <c r="AE52" i="15"/>
  <c r="AA52" i="15" s="1"/>
  <c r="W35" i="15"/>
  <c r="W28" i="15"/>
  <c r="W50" i="15"/>
  <c r="AE69" i="15"/>
  <c r="AA69" i="15" s="1"/>
  <c r="AE70" i="15"/>
  <c r="AA70" i="15" s="1"/>
  <c r="W58" i="15"/>
  <c r="W41" i="15"/>
  <c r="W31" i="15"/>
  <c r="AE57" i="15"/>
  <c r="AD57" i="15" s="1"/>
  <c r="W23" i="15"/>
  <c r="AE19" i="15"/>
  <c r="AD19" i="15" s="1"/>
  <c r="W22" i="15"/>
  <c r="W66" i="15"/>
  <c r="W65" i="15"/>
  <c r="AE33" i="15"/>
  <c r="AA33" i="15" s="1"/>
  <c r="AE79" i="15"/>
  <c r="AD79" i="15" s="1"/>
  <c r="AE25" i="15"/>
  <c r="AA25" i="15" s="1"/>
  <c r="W51" i="15"/>
  <c r="AE32" i="15"/>
  <c r="AE53" i="15"/>
  <c r="AA53" i="15" s="1"/>
  <c r="W76" i="15"/>
  <c r="W44" i="15"/>
  <c r="W34" i="15"/>
  <c r="W72" i="15"/>
  <c r="W71" i="15"/>
  <c r="AE24" i="15"/>
  <c r="AA24" i="15" s="1"/>
  <c r="AE26" i="15"/>
  <c r="AD26" i="15" s="1"/>
  <c r="AE42" i="15"/>
  <c r="W17" i="15"/>
  <c r="W73" i="15"/>
  <c r="W67" i="15"/>
  <c r="W78" i="15"/>
  <c r="AE46" i="15"/>
  <c r="AA46" i="15" s="1"/>
  <c r="W61" i="15"/>
  <c r="W64" i="15"/>
  <c r="W54" i="15"/>
  <c r="W21" i="15"/>
  <c r="AE68" i="15"/>
  <c r="AA68" i="15" s="1"/>
  <c r="AE43" i="15"/>
  <c r="AA43" i="15" s="1"/>
  <c r="W74" i="15"/>
  <c r="AE56" i="15"/>
  <c r="AD56" i="15" s="1"/>
  <c r="AA50" i="15"/>
  <c r="AD50" i="15"/>
  <c r="AD22" i="15"/>
  <c r="AA22" i="15"/>
  <c r="AD65" i="15"/>
  <c r="AA65" i="15"/>
  <c r="AA27" i="15"/>
  <c r="AD27" i="15"/>
  <c r="AA51" i="15"/>
  <c r="AD51" i="15"/>
  <c r="AD21" i="15"/>
  <c r="AA21" i="15"/>
  <c r="AD66" i="15"/>
  <c r="AA66" i="15"/>
  <c r="AA31" i="15"/>
  <c r="AD31" i="15"/>
  <c r="AA73" i="15"/>
  <c r="AD73" i="15"/>
  <c r="AA28" i="15"/>
  <c r="AD28" i="15"/>
  <c r="AA72" i="15"/>
  <c r="AD72" i="15"/>
  <c r="AA63" i="15"/>
  <c r="AD63" i="15"/>
  <c r="AD36" i="15"/>
  <c r="AD74" i="15"/>
  <c r="AA74" i="15"/>
  <c r="AD49" i="15"/>
  <c r="AA49" i="15"/>
  <c r="AA67" i="15"/>
  <c r="AD67" i="15"/>
  <c r="AD35" i="15"/>
  <c r="AA62" i="15"/>
  <c r="AD62" i="15"/>
  <c r="AA58" i="15"/>
  <c r="AD58" i="15"/>
  <c r="AA78" i="15"/>
  <c r="AD78" i="15"/>
  <c r="AD61" i="15"/>
  <c r="AA61" i="15"/>
  <c r="AD47" i="15"/>
  <c r="AD64" i="15"/>
  <c r="AA64" i="15"/>
  <c r="AD54" i="15"/>
  <c r="AA54" i="15"/>
  <c r="AD71" i="15"/>
  <c r="AA71" i="15"/>
  <c r="AD29" i="15"/>
  <c r="AA29" i="15"/>
  <c r="AD18" i="15"/>
  <c r="AA18" i="15"/>
  <c r="AD45" i="15"/>
  <c r="AD44" i="15"/>
  <c r="AD34" i="15"/>
  <c r="AA17" i="15"/>
  <c r="AD17" i="15"/>
  <c r="AD77" i="15"/>
  <c r="AA77" i="15"/>
  <c r="AA23" i="15"/>
  <c r="AD23" i="15"/>
  <c r="AA76" i="15"/>
  <c r="AD76" i="15"/>
  <c r="AD41" i="15"/>
  <c r="AA59" i="15"/>
  <c r="AD59" i="15"/>
  <c r="AA48" i="15"/>
  <c r="AD48" i="15"/>
  <c r="AA75" i="15" l="1"/>
  <c r="AA19" i="15"/>
  <c r="AA60" i="15"/>
  <c r="AD55" i="15"/>
  <c r="AD40" i="15"/>
  <c r="AD37" i="15"/>
  <c r="AD46" i="15"/>
  <c r="AD39" i="15"/>
  <c r="AA79" i="15"/>
  <c r="AD38" i="15"/>
  <c r="AD42" i="15"/>
  <c r="AA42" i="15"/>
  <c r="AD32" i="15"/>
  <c r="AA32" i="15"/>
  <c r="AD69" i="15"/>
  <c r="AD53" i="15"/>
  <c r="AD30" i="15"/>
  <c r="AD52" i="15"/>
  <c r="AA26" i="15"/>
  <c r="AD33" i="15"/>
  <c r="AD70" i="15"/>
  <c r="AD68" i="15"/>
  <c r="AA57" i="15"/>
  <c r="AD24" i="15"/>
  <c r="AD25" i="15"/>
  <c r="AD43" i="15"/>
  <c r="AE80" i="15"/>
  <c r="Z80" i="15" s="1"/>
  <c r="AA56" i="15"/>
  <c r="AE82" i="15" l="1"/>
  <c r="AF80" i="15"/>
  <c r="AD80" i="15"/>
  <c r="AD82" i="15" s="1"/>
  <c r="AA8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Mandel, David</author>
  </authors>
  <commentList>
    <comment ref="H11" authorId="0" shapeId="0" xr:uid="{00000000-0006-0000-0400-000001000000}">
      <text>
        <r>
          <rPr>
            <b/>
            <sz val="8"/>
            <color indexed="81"/>
            <rFont val="Tahoma"/>
            <family val="2"/>
          </rPr>
          <t>Wolnik, Sebastian:</t>
        </r>
        <r>
          <rPr>
            <sz val="8"/>
            <color indexed="81"/>
            <rFont val="Tahoma"/>
            <family val="2"/>
          </rPr>
          <t xml:space="preserve">
Bitte um Einschätzung der voraussichtlichen Einsatzstunden</t>
        </r>
      </text>
    </comment>
    <comment ref="H22" authorId="0" shapeId="0" xr:uid="{00000000-0006-0000-0400-000002000000}">
      <text>
        <r>
          <rPr>
            <b/>
            <sz val="8"/>
            <color indexed="81"/>
            <rFont val="Tahoma"/>
            <family val="2"/>
          </rPr>
          <t>Wolnik, Sebastian:</t>
        </r>
        <r>
          <rPr>
            <sz val="8"/>
            <color indexed="81"/>
            <rFont val="Tahoma"/>
            <family val="2"/>
          </rPr>
          <t xml:space="preserve">
Bitte um Einschätzung der voraussichtlichen Einsatzstunden</t>
        </r>
      </text>
    </comment>
    <comment ref="H33" authorId="0" shapeId="0" xr:uid="{00000000-0006-0000-0400-000003000000}">
      <text>
        <r>
          <rPr>
            <b/>
            <sz val="8"/>
            <color indexed="81"/>
            <rFont val="Tahoma"/>
            <family val="2"/>
          </rPr>
          <t>Wolnik, Sebastian:</t>
        </r>
        <r>
          <rPr>
            <sz val="8"/>
            <color indexed="81"/>
            <rFont val="Tahoma"/>
            <family val="2"/>
          </rPr>
          <t xml:space="preserve">
Bitte um Einschätzung der voraussichtlichen Einsatzstunden</t>
        </r>
      </text>
    </comment>
    <comment ref="H44" authorId="0" shapeId="0" xr:uid="{00000000-0006-0000-0400-000004000000}">
      <text>
        <r>
          <rPr>
            <b/>
            <sz val="8"/>
            <color indexed="81"/>
            <rFont val="Tahoma"/>
            <family val="2"/>
          </rPr>
          <t>Wolnik, Sebastian:</t>
        </r>
        <r>
          <rPr>
            <sz val="8"/>
            <color indexed="81"/>
            <rFont val="Tahoma"/>
            <family val="2"/>
          </rPr>
          <t xml:space="preserve">
Bitte um Einschätzung der voraussichtlichen Einsatzstunden</t>
        </r>
      </text>
    </comment>
    <comment ref="H55" authorId="0" shapeId="0" xr:uid="{00000000-0006-0000-0400-000005000000}">
      <text>
        <r>
          <rPr>
            <b/>
            <sz val="8"/>
            <color indexed="81"/>
            <rFont val="Tahoma"/>
            <family val="2"/>
          </rPr>
          <t>Wolnik, Sebastian:</t>
        </r>
        <r>
          <rPr>
            <sz val="8"/>
            <color indexed="81"/>
            <rFont val="Tahoma"/>
            <family val="2"/>
          </rPr>
          <t xml:space="preserve">
Bitte um Einschätzung der voraussichtlichen Einsatzstunden</t>
        </r>
      </text>
    </comment>
    <comment ref="H66" authorId="0" shapeId="0" xr:uid="{00000000-0006-0000-0400-000006000000}">
      <text>
        <r>
          <rPr>
            <b/>
            <sz val="8"/>
            <color indexed="81"/>
            <rFont val="Tahoma"/>
            <family val="2"/>
          </rPr>
          <t>Wolnik, Sebastian:</t>
        </r>
        <r>
          <rPr>
            <sz val="8"/>
            <color indexed="81"/>
            <rFont val="Tahoma"/>
            <family val="2"/>
          </rPr>
          <t xml:space="preserve">
Bitte um Einschätzung der voraussichtlichen Einsatzstunden!</t>
        </r>
      </text>
    </comment>
    <comment ref="H78" authorId="0" shapeId="0" xr:uid="{00000000-0006-0000-0400-000007000000}">
      <text>
        <r>
          <rPr>
            <b/>
            <sz val="8"/>
            <color indexed="81"/>
            <rFont val="Tahoma"/>
            <family val="2"/>
          </rPr>
          <t xml:space="preserve">Wolnik, Sebastian
</t>
        </r>
        <r>
          <rPr>
            <sz val="8"/>
            <color indexed="81"/>
            <rFont val="Tahoma"/>
            <family val="2"/>
          </rPr>
          <t xml:space="preserve">
Bitte um Einschätzung der voraussichtlichen Einsatzstunden</t>
        </r>
      </text>
    </comment>
    <comment ref="H87" authorId="0" shapeId="0" xr:uid="{33321073-9DDA-4D97-87BE-5B761DEE59B8}">
      <text>
        <r>
          <rPr>
            <b/>
            <sz val="8"/>
            <color indexed="81"/>
            <rFont val="Tahoma"/>
            <family val="2"/>
          </rPr>
          <t>Wolnik, Sebastian:</t>
        </r>
        <r>
          <rPr>
            <sz val="8"/>
            <color indexed="81"/>
            <rFont val="Tahoma"/>
            <family val="2"/>
          </rPr>
          <t xml:space="preserve">
Bitte um Einschätzung der voraussichtlichen Einsatzstunden</t>
        </r>
      </text>
    </comment>
    <comment ref="H99" authorId="0" shapeId="0" xr:uid="{00000000-0006-0000-0400-000009000000}">
      <text>
        <r>
          <rPr>
            <b/>
            <sz val="8"/>
            <color indexed="81"/>
            <rFont val="Tahoma"/>
            <family val="2"/>
          </rPr>
          <t>Wolnik, Sebastian:</t>
        </r>
        <r>
          <rPr>
            <sz val="8"/>
            <color indexed="81"/>
            <rFont val="Tahoma"/>
            <family val="2"/>
          </rPr>
          <t xml:space="preserve">
Bitte um Einschätzung der voraussichtlichen Einsatzstunden</t>
        </r>
      </text>
    </comment>
    <comment ref="H111" authorId="0" shapeId="0" xr:uid="{00000000-0006-0000-0400-00000A000000}">
      <text>
        <r>
          <rPr>
            <b/>
            <sz val="8"/>
            <color indexed="81"/>
            <rFont val="Tahoma"/>
            <family val="2"/>
          </rPr>
          <t>Wolnik, Sebastian:</t>
        </r>
        <r>
          <rPr>
            <sz val="8"/>
            <color indexed="81"/>
            <rFont val="Tahoma"/>
            <family val="2"/>
          </rPr>
          <t xml:space="preserve">
Bitte um Einschätzung der voraussichtlichen Einsatzstunden</t>
        </r>
      </text>
    </comment>
    <comment ref="H121" authorId="0" shapeId="0" xr:uid="{00000000-0006-0000-0400-000008000000}">
      <text>
        <r>
          <rPr>
            <b/>
            <sz val="8"/>
            <color indexed="81"/>
            <rFont val="Tahoma"/>
            <family val="2"/>
          </rPr>
          <t>Wolnik, Sebastian:</t>
        </r>
        <r>
          <rPr>
            <sz val="8"/>
            <color indexed="81"/>
            <rFont val="Tahoma"/>
            <family val="2"/>
          </rPr>
          <t xml:space="preserve">
Bitte um Einschätzung der voraussichtlichen Einsatzstunden</t>
        </r>
      </text>
    </comment>
    <comment ref="H132" authorId="0" shapeId="0" xr:uid="{00000000-0006-0000-0400-00000B000000}">
      <text>
        <r>
          <rPr>
            <b/>
            <sz val="8"/>
            <color indexed="81"/>
            <rFont val="Tahoma"/>
            <family val="2"/>
          </rPr>
          <t>Wolnik, Sebastian:</t>
        </r>
        <r>
          <rPr>
            <sz val="8"/>
            <color indexed="81"/>
            <rFont val="Tahoma"/>
            <family val="2"/>
          </rPr>
          <t xml:space="preserve">
Bitte um Einschätzung der voraussichtlichen Einsatzstunden</t>
        </r>
      </text>
    </comment>
    <comment ref="H143" authorId="0" shapeId="0" xr:uid="{00000000-0006-0000-0400-00000C000000}">
      <text>
        <r>
          <rPr>
            <b/>
            <sz val="8"/>
            <color indexed="81"/>
            <rFont val="Tahoma"/>
            <family val="2"/>
          </rPr>
          <t>Wolnik, Sebastian:</t>
        </r>
        <r>
          <rPr>
            <sz val="8"/>
            <color indexed="81"/>
            <rFont val="Tahoma"/>
            <family val="2"/>
          </rPr>
          <t xml:space="preserve">
Bitte um Einschätzung der voraussichtlichen Einsatzstunden</t>
        </r>
      </text>
    </comment>
    <comment ref="H154" authorId="0" shapeId="0" xr:uid="{00000000-0006-0000-0400-00000D000000}">
      <text>
        <r>
          <rPr>
            <b/>
            <sz val="8"/>
            <color indexed="81"/>
            <rFont val="Tahoma"/>
            <family val="2"/>
          </rPr>
          <t>Wolnik, Sebastian:</t>
        </r>
        <r>
          <rPr>
            <sz val="8"/>
            <color indexed="81"/>
            <rFont val="Tahoma"/>
            <family val="2"/>
          </rPr>
          <t xml:space="preserve">
Bitte um Einschätzung der voraussichtlichen Einsatzstunden</t>
        </r>
      </text>
    </comment>
  </commentList>
</comments>
</file>

<file path=xl/sharedStrings.xml><?xml version="1.0" encoding="utf-8"?>
<sst xmlns="http://schemas.openxmlformats.org/spreadsheetml/2006/main" count="1142" uniqueCount="548">
  <si>
    <t>Ausstattung</t>
  </si>
  <si>
    <t>Fliesen</t>
  </si>
  <si>
    <t>Flur</t>
  </si>
  <si>
    <t>Stand</t>
  </si>
  <si>
    <t xml:space="preserve">ausführender </t>
  </si>
  <si>
    <t>Intervall</t>
  </si>
  <si>
    <t>Reinigungsfl.</t>
  </si>
  <si>
    <t>Leistungs-</t>
  </si>
  <si>
    <t>Stunden</t>
  </si>
  <si>
    <t>Std.-VRS</t>
  </si>
  <si>
    <t>Nettopreis je</t>
  </si>
  <si>
    <t>Nettopreis</t>
  </si>
  <si>
    <t>Preis je m²</t>
  </si>
  <si>
    <t>Nr.</t>
  </si>
  <si>
    <t>Mitarbeiter</t>
  </si>
  <si>
    <t>je Woche</t>
  </si>
  <si>
    <t>je Monat (m²)</t>
  </si>
  <si>
    <t>norm</t>
  </si>
  <si>
    <t>in €</t>
  </si>
  <si>
    <t>Reinigung (€)</t>
  </si>
  <si>
    <t>je Monat (€)</t>
  </si>
  <si>
    <t>je Reinig.</t>
  </si>
  <si>
    <t>Raum</t>
  </si>
  <si>
    <t>Bodenbelag</t>
  </si>
  <si>
    <t>-</t>
  </si>
  <si>
    <t>*</t>
  </si>
  <si>
    <t>Bemerkungen</t>
  </si>
  <si>
    <t>Datum:</t>
  </si>
  <si>
    <t>PVC</t>
  </si>
  <si>
    <t>Büro</t>
  </si>
  <si>
    <t>Pos.</t>
  </si>
  <si>
    <t>Std./ Woche</t>
  </si>
  <si>
    <t>brutto</t>
  </si>
  <si>
    <t>im Durchschnitt!!!</t>
  </si>
  <si>
    <t>Mi</t>
  </si>
  <si>
    <t>Ausführung</t>
  </si>
  <si>
    <t>Wochentage</t>
  </si>
  <si>
    <t>Di</t>
  </si>
  <si>
    <t>Do</t>
  </si>
  <si>
    <t>Fr</t>
  </si>
  <si>
    <t>Sa</t>
  </si>
  <si>
    <t>So</t>
  </si>
  <si>
    <t>Mo</t>
  </si>
  <si>
    <t>nur</t>
  </si>
  <si>
    <t>Abruf (h/L)</t>
  </si>
  <si>
    <t>Summen:</t>
  </si>
  <si>
    <t>Raumbezeichnung</t>
  </si>
  <si>
    <t>Reinig.</t>
  </si>
  <si>
    <t>Gruppe</t>
  </si>
  <si>
    <t xml:space="preserve">Vertr. </t>
  </si>
  <si>
    <t>Grund-</t>
  </si>
  <si>
    <t>fläche</t>
  </si>
  <si>
    <t>Reinig.-</t>
  </si>
  <si>
    <t>tage/Jahr</t>
  </si>
  <si>
    <t>Jahresrein.-</t>
  </si>
  <si>
    <t>fläche (m²)</t>
  </si>
  <si>
    <t>Zusatz-</t>
  </si>
  <si>
    <t>informat.</t>
  </si>
  <si>
    <t>EG</t>
  </si>
  <si>
    <t>Woche</t>
  </si>
  <si>
    <t>Filterhilfe</t>
  </si>
  <si>
    <t>Jahrespreis</t>
  </si>
  <si>
    <t>netto</t>
  </si>
  <si>
    <t>Produktiver Stundenlohn</t>
  </si>
  <si>
    <t>Lohngebundene Kosten</t>
  </si>
  <si>
    <t>Zwischensumme Sonstige Kosten</t>
  </si>
  <si>
    <t>Sonstige auftragsbezogene Kosten</t>
  </si>
  <si>
    <t>Zwischensumme sonstige auftragsbezogene Kosten</t>
  </si>
  <si>
    <t>Unternehmensbezogene Kosten</t>
  </si>
  <si>
    <t>Zwischensumme Unternehmenbezogene Kosten</t>
  </si>
  <si>
    <t>Selbstkosten</t>
  </si>
  <si>
    <t>Kalkulationszuschlag Stundenverrechnungssatz</t>
  </si>
  <si>
    <t>Reinigungsplan</t>
  </si>
  <si>
    <t xml:space="preserve"> Ausführung an den Wochentagen</t>
  </si>
  <si>
    <t>Aufforderung zur Abgabe eines Angebotes zur Unterhaltsreinigung im Objekt: Verwaltungsgebäude 17109 Demmin; Adolf-Pompe-Straße 12-15; 23; 11</t>
  </si>
  <si>
    <t>Objekt</t>
  </si>
  <si>
    <t>Nutzung /</t>
  </si>
  <si>
    <t>WC</t>
  </si>
  <si>
    <t>1. OG</t>
  </si>
  <si>
    <t>2. OG</t>
  </si>
  <si>
    <t>Textil</t>
  </si>
  <si>
    <t>Treppe</t>
  </si>
  <si>
    <t>Std.-VRS:</t>
  </si>
  <si>
    <t>Haus G</t>
  </si>
  <si>
    <t>Sanitär</t>
  </si>
  <si>
    <t>Nachfolgende Tabellenblätter sind Bestandteil dieser Ausschreibung:</t>
  </si>
  <si>
    <t>Klicken Sie auf die Links, um auf die entsprechende Seite zugelangen!</t>
  </si>
  <si>
    <t>Link zum Tabellenblatt</t>
  </si>
  <si>
    <t>Hinweis</t>
  </si>
  <si>
    <t>Name/ Inhalte des Tabellenblattes</t>
  </si>
  <si>
    <t>Hinweise zur Bearbeitung der Ausschreibung</t>
  </si>
  <si>
    <t>Kalkulationsblatt</t>
  </si>
  <si>
    <t>Gebäude</t>
  </si>
  <si>
    <t>Intervall jährlich</t>
  </si>
  <si>
    <t>Nettopreis jährlich</t>
  </si>
  <si>
    <t>Nettopreis je Leistung</t>
  </si>
  <si>
    <t>Ge-</t>
  </si>
  <si>
    <t>schoss</t>
  </si>
  <si>
    <t>Verk.fl.</t>
  </si>
  <si>
    <t>Küche</t>
  </si>
  <si>
    <t>Teekü.</t>
  </si>
  <si>
    <t>Verkehrsfläche</t>
  </si>
  <si>
    <t>Beratungsraum</t>
  </si>
  <si>
    <t>Flur (Podest)</t>
  </si>
  <si>
    <t>3. OG</t>
  </si>
  <si>
    <t xml:space="preserve">Fliesen </t>
  </si>
  <si>
    <t>Hinweise zur Bearbeitung</t>
  </si>
  <si>
    <t>reinigen</t>
  </si>
  <si>
    <t xml:space="preserve">nicht zu </t>
  </si>
  <si>
    <t>Büro (Beratung)</t>
  </si>
  <si>
    <t>274/275</t>
  </si>
  <si>
    <t>2.00</t>
  </si>
  <si>
    <t>1.00</t>
  </si>
  <si>
    <t>Zusätzliche lohngebundene Kosten</t>
  </si>
  <si>
    <t>Summe lohngebundene Kosten</t>
  </si>
  <si>
    <t>3.20 Fahrkostenzuschuss</t>
  </si>
  <si>
    <t>3.30 Fertigungsmaterial, Maschinen, Geräte, AFA etc.</t>
  </si>
  <si>
    <t>3.40 Sondereinzelkosten</t>
  </si>
  <si>
    <t>3.00</t>
  </si>
  <si>
    <t>4.00</t>
  </si>
  <si>
    <t>4.10 Gehälter</t>
  </si>
  <si>
    <t>4.11 Gehälter Technische Angestellte inkl. Lohnfolgekosten</t>
  </si>
  <si>
    <t>4.12 Gehälter Kaufmännische Angestellte inkl. Lohnfolgekosten</t>
  </si>
  <si>
    <t>4.20 Fuhrparkkosten</t>
  </si>
  <si>
    <t>4.30 Fertigungshilfskosten</t>
  </si>
  <si>
    <t>4.31 Löhne Hilfsdienste inkl. Folgekosten</t>
  </si>
  <si>
    <t>4.32 Sonstige Betriebskosten</t>
  </si>
  <si>
    <t>4.40 Schwerbehindertenabgabe</t>
  </si>
  <si>
    <t>4.50 Sonstige Verwaltungskosten</t>
  </si>
  <si>
    <t>4.60 Betriebsratskosten</t>
  </si>
  <si>
    <t>4.80 Gewerbesteuer</t>
  </si>
  <si>
    <t>3.10 Aufsichtslohn Vorarbeiter (inkl. soziale Folgekosten f. Aufsichtslohn)</t>
  </si>
  <si>
    <t>4.70 Sonstige Kosten (Verbandsbeiträge, Zertifizierung, etc.)</t>
  </si>
  <si>
    <t>5.00</t>
  </si>
  <si>
    <t>6.00</t>
  </si>
  <si>
    <t>2.10</t>
  </si>
  <si>
    <t>2.20</t>
  </si>
  <si>
    <t>Hinweis:</t>
  </si>
  <si>
    <t>Landkreis Mecklenburgische Seenplatte                                                           Amt Zentrale Dienste und Schulverwaltung</t>
  </si>
  <si>
    <t>Leistungsbeschreibung</t>
  </si>
  <si>
    <t>Besondere Vertragsbedingungen</t>
  </si>
  <si>
    <t>Leistungsart</t>
  </si>
  <si>
    <t>Definition</t>
  </si>
  <si>
    <t>Ziel / Ergebnis</t>
  </si>
  <si>
    <t>Sonstige vergleichbare Leistungen</t>
  </si>
  <si>
    <t>Der Leistungsumfang der Meldung von Schäden und Zustandsveränderungen kann beispielsweise die Meldung von zu reparierenden Schäden an der Haustechnik oder von über einen längeren Zeitraum nicht genutzten Räumen einer Raumnutzungsgruppe, die nicht gereinigt werden, beinhalten.</t>
  </si>
  <si>
    <t>Haustechnik bzw. Verantwortliche besitzen Kenntnis über vorhandene Schäden und Zustandsveränderungen.</t>
  </si>
  <si>
    <t>Meldung von Schäden und Zustandsänderungen</t>
  </si>
  <si>
    <t>Objekte:</t>
  </si>
  <si>
    <t>Gewerk:</t>
  </si>
  <si>
    <t>Vergabenummer:</t>
  </si>
  <si>
    <t>Vertragsbeginn:</t>
  </si>
  <si>
    <t>Vertragsdauer:</t>
  </si>
  <si>
    <t>Vertragsende</t>
  </si>
  <si>
    <t>Inhalt des Leistungsverzeichnisses</t>
  </si>
  <si>
    <t>1. Grundlagen der zu erbringenden Reinigungsleistungen</t>
  </si>
  <si>
    <t>2. Art der Reinigungsleistungen</t>
  </si>
  <si>
    <t>3. Aufgabe, Umfang und zeitlicher Ausführungsrahmen</t>
  </si>
  <si>
    <t>4. Ausführung</t>
  </si>
  <si>
    <t>5. Sonstiges</t>
  </si>
  <si>
    <t>a)</t>
  </si>
  <si>
    <t>b)</t>
  </si>
  <si>
    <t>c)</t>
  </si>
  <si>
    <t>d)</t>
  </si>
  <si>
    <t>Es gilt das Arbeitsortsprinzip auch für Unternehmen, die ihren Firmensitz außerhalb von Mecklenburg-Vorpommern haben. Innerhalb der Laufzeit des Auftrags können neue Stundenverrechnungssätze nur aufgrund eines neuen Tarifvertrages wirksam werden. Gleiches gilt, sofern durch gesetzliche Regelungen eine verbindliche Lohnuntergrenze oder eine sonstige gesetzliche Festlegung zur Vergütung der Arbeitnehmer des Auftragnehmers (z.B. Festlegungen zu Mindestbedingungen bei der Vergabe öffentlicher Aufträge) eingeführt werden oder wurden.</t>
  </si>
  <si>
    <t>e)</t>
  </si>
  <si>
    <t>2. Arten der zu erbringenden Reinigungsleistungen</t>
  </si>
  <si>
    <t>3. Aufgaben, Umfang und zeitlicher Ausführungsrahmen</t>
  </si>
  <si>
    <t>Das zur Abrechnung kommende Aufmaß der Reinigungsflächen kann gemeinsam von den Vertragsparteien im Rahmen der Vertragslaufzeit spezifiziert und neu dokumentiert werden. Grundlage für Art und Umfang der Reinigungsleistungen sowie die Aufmaßermittlung und Abrechnung sind neben der in der Anlage (vgl. Datei) aufgeführten Leistungsbeschreibung die Richtlinien für Vergabe und Abrechnung im Gebäudereiniger-Handwerk.</t>
  </si>
  <si>
    <t>Reinigungs-, Pflege- und Behandlungsmittel sowie Geräte und Maschinen müssen für den jeweiligen Verwendungszweck geeignet sein. Geräte und Maschinen müssen den Sicherheitsbestimmungen entsprechen und Prüfvermerke tragen. Der Auftragnehmer hat bei der Auswahl der Reinigungs- und Pflegemittel die geltenden Umweltschutzbestimmungen zu beachten.</t>
  </si>
  <si>
    <t>Nach beendeter Reinigung sind Maschinen, Geräte, Reinigungs- und Pflegemittel wieder fortzuräumen und alle Einrichtungsgegenstände wieder an ihren ursprünglichen Platz zu stellen. Die Fenster und Türen des Objektes sind zu schließen. Die Beleuchtung ist auszuschalten.</t>
  </si>
  <si>
    <t>Darstellung der Reinigungsleistungen einschließlich Definitionen und Ausführung der Reinigungsverfahren</t>
  </si>
  <si>
    <t>Nachweis der Objektbesichtigung</t>
  </si>
  <si>
    <t>Soweit der Auftraggeber im Objekt vorhandene Abstellräume für Geräte, Pflege- und Reinigungsmittel usw. zur Verfügung stellen kann, werden diese unentgeltlich überlassen. Der Auftraggeber übernimmt keine Haftung für Schäden und Verluste an den vom Auftragnehmer oder seinen Arbeitskräften eingebrachten Sachen.</t>
  </si>
  <si>
    <t>1. Allgemeines</t>
  </si>
  <si>
    <t>1.1 Begriffsbestimmung</t>
  </si>
  <si>
    <t>1.2 Häufigkeit der Reinigung</t>
  </si>
  <si>
    <t>1.3 Abstellräume</t>
  </si>
  <si>
    <t>1.4 Strom, Wasser, Waschmaschinen</t>
  </si>
  <si>
    <t>Das zur Vertragserfüllung notwendige Wasser und die elektrische Energie werden unentgeltlich zur Verfügung gestellt. Es ist auf sparsamen Verbrauch zu achten.</t>
  </si>
  <si>
    <t>1.5 Telefonnutzung</t>
  </si>
  <si>
    <t>Die Benutzung der Fernsprechanlagen ist nur im Notfall bzw. mit ausdrücklicher Zustimmung des Auftraggebers gestattet.</t>
  </si>
  <si>
    <t>2. Reinigungsgeräte und -material</t>
  </si>
  <si>
    <t>2.1 Reinigungsmaschinen und -geräte</t>
  </si>
  <si>
    <t>Der Auftragnehmer stellt die zur Vertragserfüllung erforderlichen Maschinen und Geräte. Die Maschinen müssen den Vorschriften des Maschinenschutzgesetzes entsprechen und mindestens mit dem GS und VDE- Zeichen versehen sein. Die einzusetzenden Geräte müssen einen modernen technischen Standard aufweisen.</t>
  </si>
  <si>
    <t>2.2 Reinigungs- und Pflegemittel, Desinfektionsmittel, Verpackung</t>
  </si>
  <si>
    <t>Der Auftragnehmer stellt die Reinigungs- und Pflegemittel sowie die Desinfektionsreiniger.</t>
  </si>
  <si>
    <t>2.2.1</t>
  </si>
  <si>
    <t>2.2.2</t>
  </si>
  <si>
    <t>Der Auftragnehmer ist verpflichtet, nur einwandfreie bzw. dem Zweck nach geeignete Reinigungs- und Pflegemittel zu verwenden, die eine Schädigung der zu behandelnden Flächen und Einrichtungsgegenstände ausschließen. Für die Bodenpflege sind nur rutschhemmende Pflegemittel zu verwenden.</t>
  </si>
  <si>
    <t>2.2.3</t>
  </si>
  <si>
    <t>Die vom Auftragnehmer eingebrachten Desinfektionsmittel müssen in der jeweils gültigen Liste des Verbundes für Angewandte Hygiene (VAH) eingetragen sein. Die verwendeten Reinigungsmittel müssen beim Umweltbundesamt registriert sein.</t>
  </si>
  <si>
    <t>2.2.4</t>
  </si>
  <si>
    <t>Die vom Auftragnehmer einzubringenden Reinigungs-, Pflege- und Desinfektionsmittel dürfen zu keiner Gesundheitsschädigung oder Belastung der Umwelt führen. Sie müssen in der vom Hersteller vorgeschriebenen Art und Weise eingesetzt werden.</t>
  </si>
  <si>
    <t>2.2.5</t>
  </si>
  <si>
    <t>Der Auftragnehmer verpflichtet sich zur unentgeltlichen Abgabe von Proben der von ihm verwandten Mittel, zwecks Prüfung durch eine vom Auftraggeber zu bestimmenden Stelle. Der Aufragnehmer trägt die Kosten der Prüfung, wenn diese ergibt, dass die von ihm verwendeten Mittel nicht den Vertragsbestimmungen entsprechen und / oder aufgrund gesetzlicher Vorschriften verboten und die Reinigungsmittel umgestellt werden müssen. Schadensersatzansprüche des Auftraggebers bleiben vorbehalten.</t>
  </si>
  <si>
    <t>2.2.6</t>
  </si>
  <si>
    <t>Der Auftraggeber behält sich vor, bestimmte Reinigungsverfahren oder die Verwendung bestimmter Mittel jederzeit schriftlich zu untersagen.</t>
  </si>
  <si>
    <t>2.2.7</t>
  </si>
  <si>
    <t>Produkte in Gebinden, die wieder verwendet / wieder befüllt werden, sind zu bevorzugen. Verpackungen sind unter dem Gesichtpunkt der Abfallvermeidung auf das Notwendigste zu beschränken. Sie sind wieder zu verwenden oder der stofflichen Verwertung zuzuführen.</t>
  </si>
  <si>
    <t>Für die Verpackungen sind grundsätzlich umweltfreundliche Materialien zu verwenden. Nur in begründeten Ausnahmen können Folien verwendet werden.</t>
  </si>
  <si>
    <t>2.3 Verbrauchsmaterial im Sanitärbereich</t>
  </si>
  <si>
    <t>3. Personal- und Verhaltensvorschriften</t>
  </si>
  <si>
    <t>3.1 Anforderungen an das Personal</t>
  </si>
  <si>
    <t>3.1.1</t>
  </si>
  <si>
    <t>3.1.2</t>
  </si>
  <si>
    <t>Der Auftragnehmer ist verpflichtet, nur zuverlässiges Personal zu beschäftigen. Der  Auftraggeber ist berechtigt, das Personal auf Zuver-lässigkeit zu prüfen und gegebenenfalls die Vorlage von polizeilichen Führungszeugnissen zu verlangen.</t>
  </si>
  <si>
    <t>Der Auftragnehmer hat den Dienst so zu organisieren, dass für den Auftragsbereich ein fester Personalstamm eingesetzt wird. Der Auftrag-nehmer hat dem Auftraggeber eine Liste des im Objekt eingesetzten Reinigungspersonals zu übergeben.</t>
  </si>
  <si>
    <t>3.1.3</t>
  </si>
  <si>
    <t>Auf Verlangen des Auftraggebers hat sich das vom Auftragnehmers beauftragte Personal auszuweisen, gegebenenfalls mit einem Firmenausweis. Personen, die vom Auftragnehmer nicht mit der Arbeit im Objekt beauftragt sind, dürfen nicht mit in das Objekt genommen werden.</t>
  </si>
  <si>
    <t>3.1.4</t>
  </si>
  <si>
    <t>Der Auftragnehmer hat für die Aufsicht eine geeignete Person einzusetzen. Der Auftragnehmer ist verpflichtet, sein Personal durch fachkundige Mitarbeiter einzuweisen und regelmäßig zu beaufsichtigen, um die Vertragserfüllung sicherzustellen.</t>
  </si>
  <si>
    <t>3.1.5</t>
  </si>
  <si>
    <t>Um eine ordnungsgemäße und einwandfreie Reinigung sicherzustellen, hat der Auftragnehmer für das zu reinigende Objekt eine/n verantwortliche/n Objektleiter/in zu benennen, der/die mit dem Auftraggeber oder dessen Beauftragten eng zusammenarbeitet. Der/die Objektleiter/in hat den Anweisungen des Auftraggebers oder dessen Beauftragten, die sich auf die vertragsgemäße Reinigung beziehen, unverzüglich Folge zu leisten.</t>
  </si>
  <si>
    <t>3.1.6</t>
  </si>
  <si>
    <t>Das Reinigungspersonal hat Arbeitskleidung zu tragen. Auf ein ordentliches Erscheinungsbild wird besonderer Wert gelegt.</t>
  </si>
  <si>
    <t>3.2 Datenschutz</t>
  </si>
  <si>
    <t>Sämtliche Unterlagen, die sich in den Diensträumen und Schulen befinden, unterliegen den allgemeinen und besonderen Datenschutzbestimmungen. In diesen Unterlagen darf kein Einblick genommen werden. Schränke, Schubladen und andere dürfen nicht unbefugt geöffnet werden. Über zufällig bekannt gewordene personbezogene Daten aus dienstlichen Vorgängen ist Verschwiegenheit zu wahren. Der Auftragnehmer darf Arbeitskräfte, die gegen diese Pflichten verstoßen, nicht mehr im Objekt des Auftraggebers einsetzen. Auf die Strafvorschriften des § 43 Bundesdatenschutzgesetz wird verwiesen.</t>
  </si>
  <si>
    <t>3.3 Verhalten im Objekt, Gefahrenmeldung</t>
  </si>
  <si>
    <t>3.3.1</t>
  </si>
  <si>
    <t>Der Auftragnehmer sowie seine Erfüllungsgehilfen sind verpflichtet, alle Gegenstände, die im Objekt gefunden werden, beim Auftraggeber abzuliefern. Ein Finderlohn kann nicht gezahlt werden.</t>
  </si>
  <si>
    <t>3.3.2</t>
  </si>
  <si>
    <t>3.4 Hausverbot</t>
  </si>
  <si>
    <t>Der Auftraggeber ist berechtigt, Arbeitskräfte des Auftragnehmers des Objektes zu verweisen oder ihnen den Zutritt zu untersagen, wenn diese</t>
  </si>
  <si>
    <t>gegen die Regelungen des Vertrages verstoßen.</t>
  </si>
  <si>
    <t>Die Rechte des Auftraggebers nach Ziffer 8.4 bleiben unberührt.</t>
  </si>
  <si>
    <t xml:space="preserve">die Voraussetzungen der Nr. 3 nicht erfüllen, insbesondere wenn Zweifel an der Zuverlässigkeit bestehen und / oder </t>
  </si>
  <si>
    <t>4. Abnahme und Rechnung</t>
  </si>
  <si>
    <t>4.1 Abnahme</t>
  </si>
  <si>
    <t>4.1.1</t>
  </si>
  <si>
    <t>Der Auftraggeber entscheidet, ob die Reinigung als ordnungsgemäß abgenommen oder die Abnahme abgelehnt wird. Die Beweislast für die vertragsgemäße Erfüllung bleibt bis zur Abnahme beim Auftragnehmer.</t>
  </si>
  <si>
    <t>4.1.2</t>
  </si>
  <si>
    <t>4.2 Rechnungen</t>
  </si>
  <si>
    <t>4.3 Erfüllungsmängel</t>
  </si>
  <si>
    <t>4.3.1</t>
  </si>
  <si>
    <t>Für die Nicht- oder Schlechterfüllung gelten folgende Bestimmungen:</t>
  </si>
  <si>
    <t>Hat der Auftragnehmer Reinigungsleistungen überhaupt nicht oder in Teilbereichen nicht erbracht, so kann der Auftraggeber neben der entsprechenden Kürzung des Rechnungsbetrages eine Vertragsstrafe in Höhe von bis zu 25% des Kürzungsbetrages verlangen. Soweit mit Rücksicht auf den Nutzungszweck die vertragsgemäße Erfüllung vorrangig ist, kann der Auftraggeber anstelle oder neben der Kürzung des Rechnungsbetrages die Herstellung des vertragsgemäßen Zustandes vom Auftragnehmer zu dessen Lasten durch eine zusätzliche Reinigung auch außerhalb der regulären Reinigungszeit verlangen. Bei fristgemäßer Wiederherstellung des vertragsgemäßen Zustandes kann der Auftraggeber eine nachträgliche Auszahlung des Rechnungskürzungsbetrages- abzüglich 5% Verwaltungsaufwand- vorsehen.</t>
  </si>
  <si>
    <t>§ 309 Nr. 5 b BGB bleibt unberührt.</t>
  </si>
  <si>
    <t>4.3.2</t>
  </si>
  <si>
    <t>5. Preis, Preisgleitklausel</t>
  </si>
  <si>
    <t>5.1</t>
  </si>
  <si>
    <t xml:space="preserve">Im Falle des Inkrafttretens eines neuen Tarif- und Rahmenvertrages sowie bei der Erhöhung von gesetzlichen Sozialaufwendungen kann der Auftragnehmer eine Erhöhung des Vertragspreises beantragen. </t>
  </si>
  <si>
    <t>Anträge, die später als 3 Monate nach Abschluss des Tarif- und Rahmenvertrages oder nach Inkrafttreten der Änderung der gesetzlichen Sozialaufwendungen eingehen, können nur vom ersten Tage des Eingangsmonats Berücksichtigung finden. Kommt eine Einigung über den neuen Preis nicht zustande, so kann jeder Vertragspartner nach Nr. 8.2 kündigen (jedoch frühestens zum Ende des ersten Vertragsjahres). Bis zum Ablauf des Vertrages gilt der nach 5.1 vereinbarte Preis weiter.</t>
  </si>
  <si>
    <t>5.2</t>
  </si>
  <si>
    <t>Anträge auf Preisänderung können nur einmal jährlich gestellt werden, es sei denn die Summe der Belastungsfaktoren gemäß Nr. 5.1 übersteigt 3% des bisherigen tariflichen Stundenlohnes.</t>
  </si>
  <si>
    <t>5.3</t>
  </si>
  <si>
    <t>Die Regelung findet sinngemäß Anwendung, wenn sich eine Ermäßigung der Löhne oder der gesetzlichen Sozialaufwendungen ergibt.</t>
  </si>
  <si>
    <t>6. Haftung</t>
  </si>
  <si>
    <t>6.1 Umfang/ Ausschluss</t>
  </si>
  <si>
    <t>6.1.1</t>
  </si>
  <si>
    <t xml:space="preserve">Der Auftragnehmer hat für ausreichende Sicherungsvorkehrungen zu sorgen. Er haftet für die von ihm und seinen Erfüllungsgehilfen schuldhaft verursachten Personen-, Sach- und Vermögensschäden, die in Erfüllung und bei Gelegenheit der vertraglichen Verbindlichkeiten entstehen. </t>
  </si>
  <si>
    <t>Die Haftung umfasst bei Verlust eines dem Auftragnehmer und seinen Gehilfen ausgehändigten Haupt- oder Generalschlüssels auch den Ersatz der gesamten Schließanlage.</t>
  </si>
  <si>
    <t>6.1.2</t>
  </si>
  <si>
    <t>Bei den Reinigungsarbeiten beschädigte Gegenstände, zerbrochene Scheiben und dergleichen werden auf Veranlassung des Auftraggebers erneuert. Die entstehenden Kosten hat der Auftragnehmer zu tragen.</t>
  </si>
  <si>
    <t>6.1.3</t>
  </si>
  <si>
    <t>Der Auftraggeber haftet nicht für die Folgen von Unfällen, die der Auftragnehmer oder seine Gehilfen bei der Ausführung ihrer Tätigkeit erleiden. Ebenso haftet der Auftraggeber nicht für die Gesundheitsschäden (Unfall, Krankheit, Infektion usw.), die sich der Auftragnehmer oder seine Gehilfen bei der Ausführung der Arbeiten zuführen. Der Auftragnehmer verpflichtet sich, den Auftraggeber von entsprechenden Entschädigungsansprüchen einschließlich von Regressansprüchen jeglicher Art (z.B. Versicherungen) freizuhalten. Der Haftungsausschuss gilt nicht für Vorsatz und grobe Fahrlässigkeit.</t>
  </si>
  <si>
    <t>6.1.4</t>
  </si>
  <si>
    <t>Der Auftragnehmer hat den Auftrag auch von etwaigen Ansprüchen dritter Personen, die bei Ausführung der Arbeiten einen Schaden erleiden, freizuhalten.</t>
  </si>
  <si>
    <t>6.2 Versicherung</t>
  </si>
  <si>
    <t>Der Auftragnehmer ist verpflichtet, eine Betriebshaftpflichtversicherung in ausreichender Höhe abzuschließen und dem Auftraggeber nachzuweisen. Der Auftragnehmer hat insbesondere folgende Mindestdeckungssummen pro Schadenfall für folgende Versicherungen nachzuweisen:</t>
  </si>
  <si>
    <t>Sachschäden</t>
  </si>
  <si>
    <t>1,5 Mio. Euro</t>
  </si>
  <si>
    <t>Personenschäden</t>
  </si>
  <si>
    <t>2,5 Mio. Euro</t>
  </si>
  <si>
    <t>Bearbeitungsschäden</t>
  </si>
  <si>
    <t>100.000 Euro</t>
  </si>
  <si>
    <t>Schlüsselverlust</t>
  </si>
  <si>
    <t xml:space="preserve">  50.000 Euro</t>
  </si>
  <si>
    <t>7. Aufmaß</t>
  </si>
  <si>
    <t>7.1</t>
  </si>
  <si>
    <t>Der Auftragnehmer hat die Aufmaße zu überprüfen. Werden gegenüber der Leistungsbeschreibung Abweichungen von Art und Größe des Objekts festgestellt, so können sie nur berücksichtigt werden, wenn sie mehr als 2 Prozent des Aufmaßes des Gesamtobjekts betragen und dem Auftraggeber spätestens vier Wochen nach Arbeitsaufnahme schriftlich geltend gemacht werden.</t>
  </si>
  <si>
    <t>7.2</t>
  </si>
  <si>
    <t>Es gelten die Richtlinien für „Aufmaß und Abrechnung im Gebäudereinigerhandwerk“.</t>
  </si>
  <si>
    <t>8. Vertragsdauer, Kündigung, Änderung</t>
  </si>
  <si>
    <t>8.1 Vertragsdauer, ordentliche Kündigung</t>
  </si>
  <si>
    <t>8.2 Außerordentliche Kündigung</t>
  </si>
  <si>
    <t>Der Auftraggeber kann den Vertrag bzw. Teile dieses Vertrages jederzeit unter Einhaltung einer Frist von vier Wochen kündigen, wenn das Objekt vom Auftraggeber – vorübergehend oder auf Dauer - nicht mehr genutzt wird oder nicht mehr genutzt werden soll. Sollen nur Teile des Objektes nicht mehr genutzt werden, kann – und auf Verlangen des Auftragnehmers muss – die Kündigung auf diese Teile beschränkt werden.</t>
  </si>
  <si>
    <t>8.3 Fristlose Kündigung</t>
  </si>
  <si>
    <t>Der Auftraggeber kann den Vertrag fristlos kündigen, wenn wichtige Gründe vorliegen, insbesondere wenn der Auftragnehmer</t>
  </si>
  <si>
    <t>die übernommene Leistung nicht zu dem vom Auftraggeber benannten Zeitpunkt beginnt oder nicht in der dem Vertrag entsprechenden Zeit, Art und Weise ausführt und trotz schriftlicher Mahnung nicht Abhilfe schafft,</t>
  </si>
  <si>
    <t>eine ihm von der Verwaltung nach Nr. 2.2.6 untersagte Reinigungsart beibehält oder nicht zulässige Mittel verwendet,</t>
  </si>
  <si>
    <t>den Mitarbeitern seines Betriebes die tariflichen oder gesetzlich vorgeschriebenen Leistungen ganz oder teilweise vorenthält oder wenn er in sonstiger Weise gegen tarifliche Bestimmungen oder Vorschriften der Sozialgesetzgebung oder des Betriebsverfassungsgesetzes verstößt.</t>
  </si>
  <si>
    <t>8.4 Schriftform</t>
  </si>
  <si>
    <t>Die Kündigung bedarf der Schriftform.</t>
  </si>
  <si>
    <t>8.5 Änderung des Vertrages</t>
  </si>
  <si>
    <t>8.5.1</t>
  </si>
  <si>
    <t>Werden einzelne Räume in den Objekten für einen bestimmten Zeitraum nicht mehr genutzt z.B. in Rahmen von Bauarbeiten, so hat der Auftragnehmer auf Antrag des Auftraggebers die Reinigungsfläche für einen befristeten Zeitraum zu verringern und eine Kalkulation der Stunden und Preise vorzunehmen. Das Gleiche trifft zu bei Erhöhung der Reinigungsfläche.</t>
  </si>
  <si>
    <t>8.5.2</t>
  </si>
  <si>
    <t>Änderungen und Ergänzungen des Vertrages bedürfen der Schriftform.</t>
  </si>
  <si>
    <t>8.5.3</t>
  </si>
  <si>
    <t>Sollten Teile dieses Vertrages nicht mit bestehenden Gesetzen übereinstimmen oder mit zukünftigen Gesetzen in Nichtübereinstimmung geraten, so sind sie durch rechtlich einwandfreie Bestimmungen zu ersetzen, die dem gewollten Vertragszweck möglichst nahe kommen. Der Vertrag als Ganzes bleibt davon unberührt.</t>
  </si>
  <si>
    <t>9. Gerichtsstand</t>
  </si>
  <si>
    <t>Gerichtsstand ist, soweit gesetzlich zulässig, das für den Sitz des Auftraggebers zuständige Gericht.</t>
  </si>
  <si>
    <t>Besichigungsprotokoll</t>
  </si>
  <si>
    <t>Landkreis Mecklenburgische Seenplatte      Zentrale Dienste und Schulverwaltungsamt</t>
  </si>
  <si>
    <t>Ansprechpartner zur Durchführung der Objektbesichtigungen:</t>
  </si>
  <si>
    <t>Tel.</t>
  </si>
  <si>
    <t>Spätere Vertragsgrundlagen</t>
  </si>
  <si>
    <t>Hiermit wird bestätigt, dass die</t>
  </si>
  <si>
    <t>die Objekte:</t>
  </si>
  <si>
    <t>Firma:</t>
  </si>
  <si>
    <t>am:</t>
  </si>
  <si>
    <t>(Datum)</t>
  </si>
  <si>
    <t>(Uhrzeit)</t>
  </si>
  <si>
    <t>für die Ausschreibung</t>
  </si>
  <si>
    <t>durch Frau / Herrn:</t>
  </si>
  <si>
    <t>besichtigt hat.</t>
  </si>
  <si>
    <t>Ort:</t>
  </si>
  <si>
    <t>(Unterschrift)</t>
  </si>
  <si>
    <t>Stempel Dienststelle / Behörde</t>
  </si>
  <si>
    <t>Stempel Firma</t>
  </si>
  <si>
    <t>Die Rechnungsadresse lautet:</t>
  </si>
  <si>
    <t>Landkreis Mecklenburgische Seenplatte, Zentrale Dienste und Schulverwaltungsamt, Platanenstr.43, 17033 Neubrandenburg.</t>
  </si>
  <si>
    <t xml:space="preserve">Das Verbrauchsmaterial im Sanitärbereich (z.B. Seife, Toilettenpapier, Handtuchpapier) wird vom Auftraggeber zur Verfügung gestellt. </t>
  </si>
  <si>
    <t>Das Inhaltsverzeichnis hilft Ihnen bei der schnelleren Suche nach den einzelnen Tabellenblättern. Klicken Sie hierzu auf die entsprechenden Links. Folgen Sie dem Link "Inhaltsverzeichnis", um wieder zur Übersicht bzw. zum Inhaltsverzeichnis zu gelangen.</t>
  </si>
  <si>
    <t xml:space="preserve">Der Auftraggeber behält sich vor, bei Vorliegen besonderer Gründe (z. B. behördliche Auflagen bei mikrobiellem Geschehen o.ä.) den Einsatz spezieller  Reinigungsprodukte zu verlangen.  </t>
  </si>
  <si>
    <t>Für Rückfragen stehen wir Ihnen gerne zur Verfügung.</t>
  </si>
  <si>
    <t>Besichtigungstermine nach Absprache:</t>
  </si>
  <si>
    <t>Eingabefelder</t>
  </si>
  <si>
    <t>voll sozialversicherungspflichtiges Personal</t>
  </si>
  <si>
    <t>Sozialversicherungsbeiträge</t>
  </si>
  <si>
    <t>2.12 Rentenversicherung</t>
  </si>
  <si>
    <t xml:space="preserve">2.11 Krankenversicherung       </t>
  </si>
  <si>
    <t>2.13 Arbeitslosenversicherung</t>
  </si>
  <si>
    <t>2.14 Pflegeversicherung</t>
  </si>
  <si>
    <t>2.15 U2 Mutterschaftsaufwendungen</t>
  </si>
  <si>
    <t>Zwischensumme der Positionen unter 2.10</t>
  </si>
  <si>
    <t>2.21 Gesetzliche Feiertage</t>
  </si>
  <si>
    <t xml:space="preserve">        Sozialversicherung auf Pos. 2.21</t>
  </si>
  <si>
    <t>2.22 Urlaubsentgelt</t>
  </si>
  <si>
    <t xml:space="preserve">        Sozialversicherung auf Pos. 2.22</t>
  </si>
  <si>
    <t>2.23 Arbeitsfreistellung</t>
  </si>
  <si>
    <t xml:space="preserve">        Sozialversicherung auf Pos. 2.23</t>
  </si>
  <si>
    <t xml:space="preserve">        Sozialversicherung auf Pos. 2.24</t>
  </si>
  <si>
    <t>2.25 Zusätzliches Urlaubsgeld</t>
  </si>
  <si>
    <t xml:space="preserve">        Sozialversicherung auf Pos. 2.25</t>
  </si>
  <si>
    <t>Zwischensumme Sozallöhne inkl. SV-Beiträge auf Soziallöhne</t>
  </si>
  <si>
    <t>Summe Sozialversicherungsbeiträge + Soziallöhne</t>
  </si>
  <si>
    <t>Soziallöhne</t>
  </si>
  <si>
    <t>Stundenverrechnungssatz</t>
  </si>
  <si>
    <t>Für die Richtigkeit der eingetragenen Werte ist der Bieter verantwortlich!</t>
  </si>
  <si>
    <t>Sehr geehrte(r) Bieter,</t>
  </si>
  <si>
    <t>Objektbesichtigung.</t>
  </si>
  <si>
    <t>Bei Bedarf finden Sie hierzu Hilfestellungen im Kalkulationsmaterial für Gebäudereinigungsleistungen der Bundesinnung des Gebäudereinigerhandwerks, aus welchen die Kalkulationsparameter entnommen wurden.</t>
  </si>
  <si>
    <t>Landkreis Mecklenburgische Seenplatte
Zentrale Dienste und Schulverwaltungsamt</t>
  </si>
  <si>
    <t>mit Gesamtpreisübersicht</t>
  </si>
  <si>
    <t>Wir bitten um Ihr Angebot.</t>
  </si>
  <si>
    <t>Arbeitsstunden (h/Woche):</t>
  </si>
  <si>
    <r>
      <rPr>
        <sz val="10"/>
        <color rgb="FFFF0000"/>
        <rFont val="Calibri"/>
        <family val="2"/>
        <scheme val="minor"/>
      </rPr>
      <t>#</t>
    </r>
    <r>
      <rPr>
        <sz val="10"/>
        <color theme="1"/>
        <rFont val="Calibri"/>
        <family val="2"/>
        <scheme val="minor"/>
      </rPr>
      <t xml:space="preserve">NV = </t>
    </r>
    <r>
      <rPr>
        <sz val="10"/>
        <color rgb="FFFF0000"/>
        <rFont val="Calibri"/>
        <family val="2"/>
        <scheme val="minor"/>
      </rPr>
      <t>N</t>
    </r>
    <r>
      <rPr>
        <sz val="10"/>
        <color theme="1"/>
        <rFont val="Calibri"/>
        <family val="2"/>
        <scheme val="minor"/>
      </rPr>
      <t xml:space="preserve">icht </t>
    </r>
    <r>
      <rPr>
        <sz val="10"/>
        <color rgb="FFFF0000"/>
        <rFont val="Calibri"/>
        <family val="2"/>
        <scheme val="minor"/>
      </rPr>
      <t>V</t>
    </r>
    <r>
      <rPr>
        <sz val="10"/>
        <color theme="1"/>
        <rFont val="Calibri"/>
        <family val="2"/>
        <scheme val="minor"/>
      </rPr>
      <t>orhanden!</t>
    </r>
  </si>
  <si>
    <t>Glasreinigung</t>
  </si>
  <si>
    <t>Gesamtpreisblatt</t>
  </si>
  <si>
    <t>Stundenverrechungssatz Glasreinigung</t>
  </si>
  <si>
    <t>Schule</t>
  </si>
  <si>
    <t>Auswertung :</t>
  </si>
  <si>
    <t>Gesamtpreis:</t>
  </si>
  <si>
    <t>Eine Objektbesichtigung vor Angebotsabgabe ist bei Bedarf möglich, ihre Unterlassung ist kein Ausschlusskriterium. Die Ansprechpartner und Termine sind aus dem Nachweis der Objektbesichtigung (vgl.Nachweis Objektbesichtigung) zu entnehmen.</t>
  </si>
  <si>
    <t>Die Vorgaben sind komplett nach der hier genannten Vorgabe, Turnus und Verfahren durchzuführen. Die Verantwortlichen im Haus bestätigen die einwandfreie Reinigung  (vgl. Qualitätskontrolle).</t>
  </si>
  <si>
    <t>Glasreinigung:</t>
  </si>
  <si>
    <t>Die Glasreinigung umfasst die Reinigung von Verglasungen einschließlich der Reinigung und Pflege der Einfassungen, Zargen und Fensterbretter.</t>
  </si>
  <si>
    <t xml:space="preserve">Die Einfassungen, Rahmen, Bekleidungen, Zargen sowie Pfalze und Blenden sowie die Fensterbretter sind ebenfalls zu reinigen und zu pflegen. </t>
  </si>
  <si>
    <t>Ausführungsbeschreibung der Glasreinigung</t>
  </si>
  <si>
    <t>Die Häufigkeit der Reinigung ergibt sich aus dem Leistungsverzeichnis bzw. Preisblatt. Die Glasreinigung erfolgt nach Auftrag durch den Landkreis. Der Auftraggeber behält sich das Recht vor, die Reinigungszyklen durch Erhöhung oder Senkung der Reinigungsintervalle der Preisblätter bei Bedarf anzupassen.</t>
  </si>
  <si>
    <t>Die ordnungsgemäße Ausführung der geleisteten Arbeit ist vom Auftraggeber bzw. dessen Beauftragten zu bescheinigen.</t>
  </si>
  <si>
    <t>Der Auftragnehmer hat nachträglich eine Rechnung in zweifacher Ausfertigung über die ausgeführten Reinigungsarbeiten, unter Zugrundelegung der vereinbarten Preise, zusammen mit der Bescheinigung nach Nr. 4.1.2 einzureichen.</t>
  </si>
  <si>
    <t>Hausmeister, Herr Neumann</t>
  </si>
  <si>
    <t>Glas- und Rahmenreinigung / Sonderreinigung</t>
  </si>
  <si>
    <t>Gesamtpreisblatt zur Glas- und Rahmenreinigung</t>
  </si>
  <si>
    <t>Reinigungsleistungen (Glas- und Rahmenreinigung)</t>
  </si>
  <si>
    <t>Gesamtfläche einseitg / m²</t>
  </si>
  <si>
    <t>Stundensatz</t>
  </si>
  <si>
    <t>Arbeitsstunden
(h/Woche)</t>
  </si>
  <si>
    <t>Preis brutto</t>
  </si>
  <si>
    <t>Festpreis Hebebühne</t>
  </si>
  <si>
    <t>Hinweise:</t>
  </si>
  <si>
    <t>Bitte bearbeiten Sie zuerst das Tabellenblatt mit dem Stundenverrechnungssatz!</t>
  </si>
  <si>
    <t>Kalkulation des Stundenverrechnungssatzes Glas- und Rahmenreinigung</t>
  </si>
  <si>
    <t>Preis / netto</t>
  </si>
  <si>
    <t>Summe:</t>
  </si>
  <si>
    <t>Reinigungsobjekte:</t>
  </si>
  <si>
    <t>Besondere Vertragsbedingungen bei der Glas- und Rahmenreinigung</t>
  </si>
  <si>
    <t>Mängel und Schäden am Objekt und an den Einrichtungsgegenständen sind dem Zentrale Dienste und Schulverwaltungsamt unverzüglich mitzuteilen. Soweit diese Mängel und Schäden zu einer Gefährdung des Reinigungspersonals führen können, darf die Reinigung nicht vor der Abstellung der festgelegten Beanstandungen ausgeführt werden. Die Haftung des Auftraggebers wegen Verletzung der Verkehrssicherungspflicht bleibt unberührt.</t>
  </si>
  <si>
    <t>(vgl. 8.1 Bes.Vertragsbedingungen)</t>
  </si>
  <si>
    <t>Die zur Glasreinigung gehörenden Leistungen sind fachgerecht und in der Weise aus zuführen, dass ein einwandfreier Reinigungszustand erreicht wird.</t>
  </si>
  <si>
    <t>Auf ein ordentliches Erscheinungsbild des Reinigungspersonals wird besonderer Wert gelegt. Die zur Reinigung eingesetzten Maschinen, Geräte und Gegenstände müssen dem aktuellen Stand der Technik entsprechen und sind täglich zu säubern und zu desinfizieren. Für die eingesetzten Produkte sind dem Auftraggeber auf Verlangen die entsprechenden Sicherheitsdatenblätter für gefährliche Stoffe und Zubereitungen gemäß EG-Richtlinie 91/1 55 EWG vorzulegen.</t>
  </si>
  <si>
    <t xml:space="preserve">Die entsprechenden Ansprechpartner entnehmen Sie bitte dem Protokoll über die </t>
  </si>
  <si>
    <t>Sportgymnasium NB 
Schwedenstr. 22 und 25</t>
  </si>
  <si>
    <t>0170 / 4548758</t>
  </si>
  <si>
    <t>AEG NB Demminer Str. 42</t>
  </si>
  <si>
    <t>VHS NB Bienenweg 1</t>
  </si>
  <si>
    <t>SFgE Kranichschule NB
Bertolt-Brecht-Str. 1a</t>
  </si>
  <si>
    <t>Die auszufüllenden Spalten in den Preisblättern sind farblich hervorgehoben und leicht zu erkennen (vgl. Blatt Schulen NB GlasR).</t>
  </si>
  <si>
    <t>2.24 Entgeltfortzahlung im Krankheitsfall</t>
  </si>
  <si>
    <t>2.31 Haftpflichtversicherung</t>
  </si>
  <si>
    <t>2.32 Sonstige Personalkosten (Arbeitsbekleidung etc.)</t>
  </si>
  <si>
    <t>Gewerbesteuer</t>
  </si>
  <si>
    <t>7.00</t>
  </si>
  <si>
    <t>Sind in der Glasreinigung während des Zeitraums der Schlechterfüllung weniger als die im Angebot genannten Reinigungsstunden erbracht worden, so wird grundsätzlich vermutet, dass die weniger erbrachten Reinigungsstunden der verminderten Reinigungsleistung entsprechen. Der Auftraggeber ist in diesem Falle berechtigt, entsprechend der festgestellten Differenz den Rechnungsbetrag für den beanstandeten Zeitraum zu kürzen. Soweit nicht weniger als die im Angebot geplanten Reinigungsstunden erbracht worden sind oder im Einzelfall wenig wahrscheinlich ist, dass die Minderleistung allein auf die weniger erbrachten Reinigungsstunden zurückzuführen ist, so ist der Auftraggeber berechtigt, anstelle der vorstehenden Kürzung eine pauschale Kürzung von bis zu 15% des Rechnungsbetrages für den beanstandeten Zeitraum vorzunehmen.</t>
  </si>
  <si>
    <t>Weitergehende Ansprüche des Auftraggebers nach dem BGB sowie das Recht des Auftraggebers zur fristlosen Kündigung nach Nr. 8.4 bleiben unberührt. Wenn die Arbeiten zur Glasreinigung aus Gründen, die vom Auftraggeber zu vertreten sind, nicht oder nicht vollständig ausgeführt werden, ruht insoweit der Vertrag. In diesem Falle wird das zu zahlende Monatsentgelt für die Zeit des Arbeitsausfalls, der über den Arbeitstagen hinausgeht, entsprechend gekürzt. Das Recht des Auftragnehmers auf Kündigung gemäß § 643 BGB in Verbindung mit § 642 BGB bleibt unberührt.</t>
  </si>
  <si>
    <t>SFgE Kranichschule</t>
  </si>
  <si>
    <t>Grundlage für Art und Umfang der Reinigungsleistungen sowie die Ermittlung der Aufmaße und Abrechnung sind neben der in der Anlage (vgl.diese Datei) aufgeführten Leistungsbeschreibung die Richtlinien für Vergabe und Abrechnung im Gebäudereiniger-Handwerk.</t>
  </si>
  <si>
    <t>voraussichtliche Arbeitskräftestunden:</t>
  </si>
  <si>
    <t>Lessinggymnasium NB</t>
  </si>
  <si>
    <t>Hausmeister, Herr Rode</t>
  </si>
  <si>
    <t>IGS NB Geschwister-Scholl-Str.14</t>
  </si>
  <si>
    <t>Hausmeister, Herr Schubel</t>
  </si>
  <si>
    <t xml:space="preserve">Tel. </t>
  </si>
  <si>
    <t>0170 / 4548759</t>
  </si>
  <si>
    <t>SFL NB Ziegelbergstr. 27</t>
  </si>
  <si>
    <t>Hausmeister, Herr Höppner</t>
  </si>
  <si>
    <t>0175 / 7314979</t>
  </si>
  <si>
    <t>RBB NB Sponholzer Str. 18</t>
  </si>
  <si>
    <t>Hausmeister, Herr Hernich</t>
  </si>
  <si>
    <t>0170 / 4548756</t>
  </si>
  <si>
    <t>RBB NB Ihlenfelder Str. 77 TH</t>
  </si>
  <si>
    <t>RBB NB Stavener Str. 49 TH</t>
  </si>
  <si>
    <t>0170 / 4548769</t>
  </si>
  <si>
    <t>BS WV NB Rasgrader Str. 22</t>
  </si>
  <si>
    <t>KMS NB Ziegelbergstr. 5 a</t>
  </si>
  <si>
    <t>Hausmeister, Herr Kaufmann</t>
  </si>
  <si>
    <t>0172 / 3904652</t>
  </si>
  <si>
    <t>KMS NZ Glambecker Str. 10</t>
  </si>
  <si>
    <r>
      <t xml:space="preserve">Die </t>
    </r>
    <r>
      <rPr>
        <b/>
        <sz val="11"/>
        <color indexed="8"/>
        <rFont val="Arial"/>
        <family val="2"/>
      </rPr>
      <t xml:space="preserve">Glasreinigung </t>
    </r>
    <r>
      <rPr>
        <sz val="11"/>
        <color theme="1"/>
        <rFont val="Arial"/>
        <family val="2"/>
      </rPr>
      <t>umfasst die Reinigung von Verglasungen sowie die Reinigung und Pflege der Einfassungen, Rahmen und Fensterbretter.</t>
    </r>
  </si>
  <si>
    <t>2 Jahre</t>
  </si>
  <si>
    <t>Der  Vertrag verlängert sich zweimal um 1 Jahr, wenn er nicht unter Einhaltung einer Frist von 6 Monaten vor Ablauf schriftlich gekündigt wird.</t>
  </si>
  <si>
    <t>2.16 U3 Insolvenzgeldumlage</t>
  </si>
  <si>
    <t>2.17 Gesetzliche Unfallversicherung</t>
  </si>
  <si>
    <r>
      <rPr>
        <b/>
        <sz val="11"/>
        <color rgb="FFFF0000"/>
        <rFont val="Arial"/>
        <family val="2"/>
      </rPr>
      <t>*</t>
    </r>
    <r>
      <rPr>
        <b/>
        <sz val="11"/>
        <rFont val="Arial"/>
        <family val="2"/>
      </rPr>
      <t xml:space="preserve"> % von Pl.:</t>
    </r>
  </si>
  <si>
    <r>
      <t xml:space="preserve">Wagnis und Gewinn </t>
    </r>
    <r>
      <rPr>
        <sz val="11"/>
        <rFont val="Arial"/>
        <family val="2"/>
      </rPr>
      <t>(auf SK)</t>
    </r>
  </si>
  <si>
    <r>
      <t xml:space="preserve">Hierzu geben Sie bitte nur die </t>
    </r>
    <r>
      <rPr>
        <b/>
        <sz val="11"/>
        <color theme="1"/>
        <rFont val="Arial"/>
        <family val="2"/>
      </rPr>
      <t>prozentualen</t>
    </r>
    <r>
      <rPr>
        <sz val="11"/>
        <color theme="1"/>
        <rFont val="Arial"/>
        <family val="2"/>
      </rPr>
      <t xml:space="preserve"> Werte in die </t>
    </r>
    <r>
      <rPr>
        <u/>
        <sz val="11"/>
        <color theme="1"/>
        <rFont val="Arial"/>
        <family val="2"/>
      </rPr>
      <t>markierte</t>
    </r>
    <r>
      <rPr>
        <sz val="11"/>
        <color theme="1"/>
        <rFont val="Arial"/>
        <family val="2"/>
      </rPr>
      <t xml:space="preserve"> Spalte für  %</t>
    </r>
    <r>
      <rPr>
        <b/>
        <sz val="11"/>
        <color theme="1"/>
        <rFont val="Arial"/>
        <family val="2"/>
      </rPr>
      <t xml:space="preserve">  </t>
    </r>
    <r>
      <rPr>
        <sz val="11"/>
        <color theme="1"/>
        <rFont val="Arial"/>
        <family val="2"/>
      </rPr>
      <t>ein, die dazugehörigen €-Werte werden automatisch ausgegeben.</t>
    </r>
  </si>
  <si>
    <t>Lessinggymnasium</t>
  </si>
  <si>
    <t>Albert-Einstein-Gymnasium</t>
  </si>
  <si>
    <t xml:space="preserve">Volkshochschule </t>
  </si>
  <si>
    <r>
      <t>Glas- und Rahmenreinigung laut</t>
    </r>
    <r>
      <rPr>
        <b/>
        <sz val="10"/>
        <color rgb="FFFF0000"/>
        <rFont val="Arial"/>
        <family val="2"/>
      </rPr>
      <t xml:space="preserve"> LV</t>
    </r>
    <r>
      <rPr>
        <b/>
        <sz val="10"/>
        <rFont val="Arial"/>
        <family val="2"/>
      </rPr>
      <t>: Schwedenstr. 22</t>
    </r>
  </si>
  <si>
    <r>
      <t>Glas- und Rahmenreinigung laut</t>
    </r>
    <r>
      <rPr>
        <b/>
        <sz val="10"/>
        <color rgb="FFFF0000"/>
        <rFont val="Arial"/>
        <family val="2"/>
      </rPr>
      <t xml:space="preserve"> LV</t>
    </r>
    <r>
      <rPr>
        <b/>
        <sz val="10"/>
        <rFont val="Arial"/>
        <family val="2"/>
      </rPr>
      <t>: Schwedenstr. 25</t>
    </r>
  </si>
  <si>
    <r>
      <rPr>
        <b/>
        <u/>
        <sz val="10"/>
        <rFont val="Arial"/>
        <family val="2"/>
      </rPr>
      <t>voraussichtl.</t>
    </r>
    <r>
      <rPr>
        <sz val="10"/>
        <rFont val="Arial"/>
        <family val="2"/>
      </rPr>
      <t xml:space="preserve">
Einsatzstunden</t>
    </r>
  </si>
  <si>
    <r>
      <rPr>
        <b/>
        <u/>
        <sz val="11"/>
        <rFont val="Arial"/>
        <family val="2"/>
      </rPr>
      <t>Sonderleistung</t>
    </r>
    <r>
      <rPr>
        <sz val="11"/>
        <rFont val="Arial"/>
        <family val="2"/>
      </rPr>
      <t xml:space="preserve">:  </t>
    </r>
    <r>
      <rPr>
        <b/>
        <i/>
        <sz val="11"/>
        <rFont val="Arial"/>
        <family val="2"/>
      </rPr>
      <t xml:space="preserve">Glasreinigungsarbeiten    </t>
    </r>
    <r>
      <rPr>
        <sz val="11"/>
        <rFont val="Arial"/>
        <family val="2"/>
      </rPr>
      <t xml:space="preserve">                                  Stundenlohnleistungen auf Abruf (je Stunde)</t>
    </r>
  </si>
  <si>
    <r>
      <t>Bedarfsleistung  inkl. Materialpsch.</t>
    </r>
    <r>
      <rPr>
        <b/>
        <sz val="11"/>
        <color theme="1"/>
        <rFont val="Arial"/>
        <family val="2"/>
      </rPr>
      <t xml:space="preserve"> (Std.VRS netto), </t>
    </r>
    <r>
      <rPr>
        <sz val="10"/>
        <color theme="1"/>
        <rFont val="Arial"/>
        <family val="2"/>
      </rPr>
      <t>gesondert beauftragt</t>
    </r>
  </si>
  <si>
    <r>
      <rPr>
        <b/>
        <u/>
        <sz val="10"/>
        <color theme="1"/>
        <rFont val="Arial"/>
        <family val="2"/>
      </rPr>
      <t>Hinweis:</t>
    </r>
    <r>
      <rPr>
        <sz val="10"/>
        <color theme="1"/>
        <rFont val="Arial"/>
        <family val="2"/>
      </rPr>
      <t xml:space="preserve"> Hebebühneneinsatz für Glas- und Rahmenreinigung der Außenfenster ab 1. OG erforderlich. Vorortabstimmung mit dem Hausmeister ist erforderlich.</t>
    </r>
  </si>
  <si>
    <r>
      <rPr>
        <b/>
        <sz val="10"/>
        <color theme="1"/>
        <rFont val="Arial"/>
        <family val="2"/>
      </rPr>
      <t>Hebebühneneinsatz:</t>
    </r>
    <r>
      <rPr>
        <sz val="10"/>
        <color theme="1"/>
        <rFont val="Arial"/>
        <family val="2"/>
      </rPr>
      <t xml:space="preserve">
Stundensatz </t>
    </r>
    <r>
      <rPr>
        <b/>
        <sz val="10"/>
        <color theme="1"/>
        <rFont val="Arial"/>
        <family val="2"/>
      </rPr>
      <t>x</t>
    </r>
    <r>
      <rPr>
        <sz val="10"/>
        <color theme="1"/>
        <rFont val="Arial"/>
        <family val="2"/>
      </rPr>
      <t xml:space="preserve"> voraussichtliche Einsatzstunden</t>
    </r>
  </si>
  <si>
    <t xml:space="preserve">EP in / m² (€) </t>
  </si>
  <si>
    <t>Sportgymnasium</t>
  </si>
  <si>
    <r>
      <t>Glas- und Rahmenreinigung laut</t>
    </r>
    <r>
      <rPr>
        <b/>
        <sz val="10"/>
        <color rgb="FFFF0000"/>
        <rFont val="Arial"/>
        <family val="2"/>
      </rPr>
      <t xml:space="preserve"> LV</t>
    </r>
    <r>
      <rPr>
        <b/>
        <sz val="10"/>
        <rFont val="Arial"/>
        <family val="2"/>
      </rPr>
      <t>: Demminer Str. 42</t>
    </r>
  </si>
  <si>
    <r>
      <rPr>
        <b/>
        <sz val="10"/>
        <color theme="1"/>
        <rFont val="Arial"/>
        <family val="2"/>
      </rPr>
      <t>Hebebühneneinsatz:</t>
    </r>
    <r>
      <rPr>
        <sz val="10"/>
        <color theme="1"/>
        <rFont val="Arial"/>
        <family val="2"/>
      </rPr>
      <t xml:space="preserve">
Stundensatz </t>
    </r>
    <r>
      <rPr>
        <b/>
        <sz val="10"/>
        <color theme="1"/>
        <rFont val="Arial"/>
        <family val="2"/>
      </rPr>
      <t xml:space="preserve">x </t>
    </r>
    <r>
      <rPr>
        <sz val="10"/>
        <color theme="1"/>
        <rFont val="Arial"/>
        <family val="2"/>
      </rPr>
      <t>voraussichtliche Einsatzstunden</t>
    </r>
  </si>
  <si>
    <r>
      <t>Glas- und Rahmenreinigung laut</t>
    </r>
    <r>
      <rPr>
        <b/>
        <sz val="10"/>
        <color rgb="FFFF0000"/>
        <rFont val="Arial"/>
        <family val="2"/>
      </rPr>
      <t xml:space="preserve"> LV</t>
    </r>
    <r>
      <rPr>
        <b/>
        <sz val="10"/>
        <rFont val="Arial"/>
        <family val="2"/>
      </rPr>
      <t>: Lessingstr. 1</t>
    </r>
  </si>
  <si>
    <t>Glas- und Rahmenflächen, 
inkl. Brandschutztüren</t>
  </si>
  <si>
    <t>Integrierte Gesamtschule "Vier Tore"</t>
  </si>
  <si>
    <r>
      <t>Glas- und Rahmenreinigung laut</t>
    </r>
    <r>
      <rPr>
        <b/>
        <sz val="10"/>
        <color rgb="FFFF0000"/>
        <rFont val="Arial"/>
        <family val="2"/>
      </rPr>
      <t xml:space="preserve"> LV</t>
    </r>
    <r>
      <rPr>
        <b/>
        <sz val="10"/>
        <rFont val="Arial"/>
        <family val="2"/>
      </rPr>
      <t>: Geschwister-Scholl-Str. 14</t>
    </r>
  </si>
  <si>
    <r>
      <rPr>
        <b/>
        <u/>
        <sz val="10"/>
        <color theme="1"/>
        <rFont val="Arial"/>
        <family val="2"/>
      </rPr>
      <t>Hinweis:</t>
    </r>
    <r>
      <rPr>
        <sz val="10"/>
        <color theme="1"/>
        <rFont val="Arial"/>
        <family val="2"/>
      </rPr>
      <t xml:space="preserve"> Hebebühneneinsatz für 72 m² erforderlich (Treppenhaus Giebel Haus 1 / Treppenhaus Haus 2 / Treppenhaus Haus 5 / Treppenhaus Giebel Haus 5), m² in oberen Werten enthalten! Eine Abstimmung mit dem Hausmeister ist erforderlich.</t>
    </r>
  </si>
  <si>
    <t>Pestalozzischule SFL</t>
  </si>
  <si>
    <r>
      <t>Glas- und Rahmenreinigung laut</t>
    </r>
    <r>
      <rPr>
        <b/>
        <sz val="10"/>
        <color rgb="FFFF0000"/>
        <rFont val="Arial"/>
        <family val="2"/>
      </rPr>
      <t xml:space="preserve"> LV</t>
    </r>
    <r>
      <rPr>
        <b/>
        <sz val="10"/>
        <rFont val="Arial"/>
        <family val="2"/>
      </rPr>
      <t>: Ziegelbergstr. 27</t>
    </r>
  </si>
  <si>
    <t>Volkshochschule</t>
  </si>
  <si>
    <r>
      <t>Glas- und Rahmenreinigung laut</t>
    </r>
    <r>
      <rPr>
        <b/>
        <sz val="10"/>
        <color rgb="FFFF0000"/>
        <rFont val="Arial"/>
        <family val="2"/>
      </rPr>
      <t xml:space="preserve"> LV</t>
    </r>
    <r>
      <rPr>
        <b/>
        <sz val="10"/>
        <rFont val="Arial"/>
        <family val="2"/>
      </rPr>
      <t>: Bienenweg 1</t>
    </r>
  </si>
  <si>
    <t>Glas- und Rahmenflächen, inkl.
Bleiverglasung Treppenhaus,
EG Glastrennwand sowie
Rauchschutztüren</t>
  </si>
  <si>
    <r>
      <rPr>
        <b/>
        <u/>
        <sz val="10"/>
        <color theme="1"/>
        <rFont val="Arial"/>
        <family val="2"/>
      </rPr>
      <t>Hinweis:</t>
    </r>
    <r>
      <rPr>
        <sz val="10"/>
        <color theme="1"/>
        <rFont val="Arial"/>
        <family val="2"/>
      </rPr>
      <t xml:space="preserve"> Nutzung einer Hebebühneneinsatz für Glas- und Rahmenreinigung ist mit dem Hausmeister abzustimmen.
              Sollte nur Tagessatz für die Hebebühne möglich sein, dann auf alle Standorte aufteilen (Kostenoptimierung).</t>
    </r>
  </si>
  <si>
    <r>
      <rPr>
        <b/>
        <u/>
        <sz val="10"/>
        <color theme="1"/>
        <rFont val="Arial"/>
        <family val="2"/>
      </rPr>
      <t>Hinweis:</t>
    </r>
    <r>
      <rPr>
        <sz val="10"/>
        <color theme="1"/>
        <rFont val="Arial"/>
        <family val="2"/>
      </rPr>
      <t xml:space="preserve"> Hebebühneneinsatz für 72 m² erforderlich (Treppenhaus Giebel Haus 1 / Treppenhaus Haus 2 / Treppenhaus Haus 5 / Treppenhaus Giebel Haus 5), m² in oberen    
              Werten enthalten! Abstimmung mit dem Hausmeister ist erforderlich.
              Sollte nur Tagessatz für die Hebebühne möglich sein, dann auf alle Standorte aufteilen (Kostenoptimierung).</t>
    </r>
  </si>
  <si>
    <r>
      <rPr>
        <b/>
        <u/>
        <sz val="10"/>
        <color theme="1"/>
        <rFont val="Arial"/>
        <family val="2"/>
      </rPr>
      <t>Hinweis:</t>
    </r>
    <r>
      <rPr>
        <sz val="10"/>
        <color theme="1"/>
        <rFont val="Arial"/>
        <family val="2"/>
      </rPr>
      <t xml:space="preserve"> Hebebühneneinsatz für Glas- und Rahmenreinigung des Atriums und ggf. Außenfenster in der Schwedenstr. 22 erforderlich. Eine Abstimmung mit dem 
               Hausmeister ist erforderlich. Sollte nur Tagessatz für die Hebebühne möglich sein, dann auf alle Standorte aufteilen (Kostenoptimierung).</t>
    </r>
  </si>
  <si>
    <r>
      <t>Glas- und Rahmenreinigung laut</t>
    </r>
    <r>
      <rPr>
        <b/>
        <sz val="10"/>
        <color rgb="FFFF0000"/>
        <rFont val="Arial"/>
        <family val="2"/>
      </rPr>
      <t xml:space="preserve"> LV</t>
    </r>
    <r>
      <rPr>
        <b/>
        <sz val="10"/>
        <rFont val="Arial"/>
        <family val="2"/>
      </rPr>
      <t>: Glambecker Str. 10 NZ</t>
    </r>
  </si>
  <si>
    <r>
      <t>Glas- und Rahmenreinigung laut</t>
    </r>
    <r>
      <rPr>
        <b/>
        <sz val="10"/>
        <color rgb="FFFF0000"/>
        <rFont val="Arial"/>
        <family val="2"/>
      </rPr>
      <t xml:space="preserve"> LV</t>
    </r>
    <r>
      <rPr>
        <b/>
        <sz val="10"/>
        <rFont val="Arial"/>
        <family val="2"/>
      </rPr>
      <t>: Ziegelbergstr. 5 a NB</t>
    </r>
  </si>
  <si>
    <r>
      <t>Glas- und Rahmenreinigung laut</t>
    </r>
    <r>
      <rPr>
        <b/>
        <sz val="10"/>
        <color rgb="FFFF0000"/>
        <rFont val="Arial"/>
        <family val="2"/>
      </rPr>
      <t xml:space="preserve"> LV</t>
    </r>
    <r>
      <rPr>
        <b/>
        <sz val="10"/>
        <rFont val="Arial"/>
        <family val="2"/>
      </rPr>
      <t>: Hufeisenstraße 31</t>
    </r>
  </si>
  <si>
    <r>
      <t xml:space="preserve">Anmerkung:
</t>
    </r>
    <r>
      <rPr>
        <sz val="11"/>
        <rFont val="Arial"/>
        <family val="2"/>
      </rPr>
      <t>Die Aufmaßermittlung und Abrechnung für die Glasreinigung erfolgt gemäß "Standardleistungsbuch 033 Gebäudereinigungsarbeiten" und "Richtlinien für Vergabe und Abrechnung im Gebäudereiniger-Handwerk" einseitig nach den Konstruktionsmaßen (lichtes Rohbaumaß). Sie sind witterungs- und raumseitig zu reinigen, sofern in der Leistungsbeschreibung nichts andres beschrieben ist. Rahmen, Pfosten, Kämpfer, etc. werden übermessen.</t>
    </r>
  </si>
  <si>
    <t>2. Der Auftraggeber behält sich vor, gegebenenfalls weitere Glasreinigungen im Jahr zu beauftragen.</t>
  </si>
  <si>
    <t>3. Vor der Erstellung der ersten Leistung bleibt dem Auftragnehmer das Recht zur Anfertigung eines Nachaufmaßes vorbehalten.</t>
  </si>
  <si>
    <t>4. Alle Sonderleistungen werden stets gesondert beauftragt.</t>
  </si>
  <si>
    <r>
      <t>Glas- und Rahmenreinigung laut</t>
    </r>
    <r>
      <rPr>
        <b/>
        <sz val="10"/>
        <color rgb="FFFF0000"/>
        <rFont val="Arial"/>
        <family val="2"/>
      </rPr>
      <t xml:space="preserve"> LV</t>
    </r>
    <r>
      <rPr>
        <b/>
        <sz val="10"/>
        <rFont val="Arial"/>
        <family val="2"/>
      </rPr>
      <t>: Bertholt-Brecht-Str. 1a</t>
    </r>
  </si>
  <si>
    <t>RBB GeSoTec NB</t>
  </si>
  <si>
    <r>
      <t>Glas- und Rahmenreinigung laut</t>
    </r>
    <r>
      <rPr>
        <b/>
        <sz val="10"/>
        <color rgb="FFFF0000"/>
        <rFont val="Arial"/>
        <family val="2"/>
      </rPr>
      <t xml:space="preserve"> LV</t>
    </r>
    <r>
      <rPr>
        <b/>
        <sz val="10"/>
        <rFont val="Arial"/>
        <family val="2"/>
      </rPr>
      <t>: Ihlenfelder Str. 77</t>
    </r>
  </si>
  <si>
    <t>nur Turnhalle</t>
  </si>
  <si>
    <r>
      <t>Glas- und Rahmenreinigung laut</t>
    </r>
    <r>
      <rPr>
        <b/>
        <sz val="10"/>
        <color rgb="FFFF0000"/>
        <rFont val="Arial"/>
        <family val="2"/>
      </rPr>
      <t xml:space="preserve"> LV</t>
    </r>
    <r>
      <rPr>
        <b/>
        <sz val="10"/>
        <rFont val="Arial"/>
        <family val="2"/>
      </rPr>
      <t>: Stavener Str. 49</t>
    </r>
  </si>
  <si>
    <t>Berufliche Schule Wirtschaft und Verwaltung</t>
  </si>
  <si>
    <r>
      <t>Glas- und Rahmenreinigung laut</t>
    </r>
    <r>
      <rPr>
        <b/>
        <sz val="10"/>
        <color rgb="FFFF0000"/>
        <rFont val="Arial"/>
        <family val="2"/>
      </rPr>
      <t xml:space="preserve"> LV</t>
    </r>
    <r>
      <rPr>
        <b/>
        <sz val="10"/>
        <rFont val="Arial"/>
        <family val="2"/>
      </rPr>
      <t>: Rasgrader Str. 22</t>
    </r>
  </si>
  <si>
    <r>
      <rPr>
        <b/>
        <u/>
        <sz val="10"/>
        <color theme="1"/>
        <rFont val="Arial"/>
        <family val="2"/>
      </rPr>
      <t>Hinweis:</t>
    </r>
    <r>
      <rPr>
        <sz val="10"/>
        <color theme="1"/>
        <rFont val="Arial"/>
        <family val="2"/>
      </rPr>
      <t xml:space="preserve"> Nutzung einer Hebebühneneinsatz für Glas- und Rahmenreinigung einiger Außenfenster des Haus B erforderlich.
              Sollte nur Tagessatz für die Hebebühne möglich sein, dann auf alle Standorte aufteilen (Kostenoptimierung).</t>
    </r>
  </si>
  <si>
    <t>Preis Sonderleistung (je h):</t>
  </si>
  <si>
    <t>Glas- und Rahmenflächen, inkl. Türen/Aufzüge/Brandschutztüren</t>
  </si>
  <si>
    <t>Haupt- und Hofgebäude</t>
  </si>
  <si>
    <t>RBB GeSoTec Hufeisenstr.</t>
  </si>
  <si>
    <t>Haus A und B</t>
  </si>
  <si>
    <t>1. Die Flächenangaben beziehen sich auf die Fensterflächen und die Innenverglasung. Die Flächen wurden einseitig gemessen und sind
    beidseitig zu reinigen.</t>
  </si>
  <si>
    <t>Anschrift</t>
  </si>
  <si>
    <t>RBB GeSoTec Turnhalle I</t>
  </si>
  <si>
    <t>RBB GeSoTec Turnhalle II</t>
  </si>
  <si>
    <t xml:space="preserve">RBB GeSoTec </t>
  </si>
  <si>
    <t>Bienenweg 1, 17033 Neubrandenburg</t>
  </si>
  <si>
    <t>Sportgymnasium + Haus des Sports</t>
  </si>
  <si>
    <t>Lessingstraße 1, 17033 Neubrandenburg</t>
  </si>
  <si>
    <t>Geschwister-Scholl-Straße 14, 17033 Neubrandenburg</t>
  </si>
  <si>
    <t>Demminer Straße 42, 17034 Neubrandenburg</t>
  </si>
  <si>
    <t>Hufeisenstraße 31, 17034 Neubrandenburg</t>
  </si>
  <si>
    <t>Bertolt-Brecht-Straße 1a, 17034 Neubrandenburg</t>
  </si>
  <si>
    <t>Sponholzer Straße 18, 17034 Neubrandenburg</t>
  </si>
  <si>
    <t>Ihlenfelder Straße 77, 17034 Neubrandenburg</t>
  </si>
  <si>
    <t>Stavener Straße 49, 17034 Neubrandenburg</t>
  </si>
  <si>
    <t>Rasgrader Straße 22, 17034 Neubrandenburg</t>
  </si>
  <si>
    <t>SFL "Pestalozzischule"</t>
  </si>
  <si>
    <t>Ziegelbergstraße 27, 17033 Neubrandenburg</t>
  </si>
  <si>
    <t>RBB Wirtschaft und Verwaltung</t>
  </si>
  <si>
    <t>Kreismusikschule Kon.centus</t>
  </si>
  <si>
    <t>Ziegelbergstraße 5a, 17033 Neubrandenburg</t>
  </si>
  <si>
    <t>Baumhaselstraße 10, 17033 Neubrandenburg</t>
  </si>
  <si>
    <t>Kreismusikschule Kon.centus NZ</t>
  </si>
  <si>
    <t>Glambecker Straße 10, 17235 Neustrelitz</t>
  </si>
  <si>
    <t>RBB GeSoTec Haus A/B/C/D/E/W/T</t>
  </si>
  <si>
    <t>Schwedenstraße 22 + 25, 17033 Neubrandenburg</t>
  </si>
  <si>
    <t>Kreismusikschule Außenstelle "Haus am See"</t>
  </si>
  <si>
    <t>Der Vertrag tritt am 01.07.2026  in Kraft und endet am 30.06.2028.</t>
  </si>
  <si>
    <t>Der Vertrag kann von beiden Vertragsparteien mit einer Frist von sechs Monaten vor Ablauf des Vertrages gekündigt werden. Er verlängert sich zweimalig um ein weiteres Jahr bis maximal zum 30.06.2030, wenn nicht unter Einhaltung einer Frist von 6 Monaten vor Ablauf des Vertrages schriftlich gekündigt wird (alle Objekte).</t>
  </si>
  <si>
    <t>Haus W</t>
  </si>
  <si>
    <r>
      <rPr>
        <b/>
        <sz val="10"/>
        <color theme="1"/>
        <rFont val="Arial"/>
        <family val="2"/>
      </rPr>
      <t>ohne</t>
    </r>
    <r>
      <rPr>
        <sz val="10"/>
        <color theme="1"/>
        <rFont val="Arial"/>
        <family val="2"/>
      </rPr>
      <t xml:space="preserve"> Haus E (248m²) --&gt; auf Abruf, </t>
    </r>
    <r>
      <rPr>
        <b/>
        <sz val="10"/>
        <color theme="1"/>
        <rFont val="Arial"/>
        <family val="2"/>
      </rPr>
      <t>ohne</t>
    </r>
    <r>
      <rPr>
        <sz val="10"/>
        <color theme="1"/>
        <rFont val="Arial"/>
        <family val="2"/>
      </rPr>
      <t xml:space="preserve"> Haus W</t>
    </r>
  </si>
  <si>
    <r>
      <t>Glas- und Rahmenreinigung laut</t>
    </r>
    <r>
      <rPr>
        <b/>
        <sz val="10"/>
        <color rgb="FFFF0000"/>
        <rFont val="Arial"/>
        <family val="2"/>
      </rPr>
      <t xml:space="preserve"> LV</t>
    </r>
    <r>
      <rPr>
        <b/>
        <sz val="10"/>
        <rFont val="Arial"/>
        <family val="2"/>
      </rPr>
      <t>: Baumhaselstr. 10 NB</t>
    </r>
  </si>
  <si>
    <r>
      <rPr>
        <b/>
        <u/>
        <sz val="10"/>
        <color theme="1"/>
        <rFont val="Arial"/>
        <family val="2"/>
      </rPr>
      <t>Hinweis:</t>
    </r>
    <r>
      <rPr>
        <sz val="10"/>
        <color theme="1"/>
        <rFont val="Arial"/>
        <family val="2"/>
      </rPr>
      <t xml:space="preserve"> Hebebühneneinsatz für Glas- und Rahmenreinigung der oberen Fenster in der Turnhalle erforderlich. Eine Abstimmung mit dem Hausmeister ist erforderlich. Sollte nur Tagessatz für die Hebebühne möglich sein, dann auf alle Standorte aufteilen (Kostenoptimierung).</t>
    </r>
  </si>
  <si>
    <t>Glas- und Rahmenflächen, inkl. Türen/Brandschutztüren</t>
  </si>
  <si>
    <t>Kreismusikschule Kon.centus Standort Neustrelitz</t>
  </si>
  <si>
    <t>Kreismusikschule Kon.centus Standort Neubrandenburg</t>
  </si>
  <si>
    <t>inkl. Innenglasflächen Atrium</t>
  </si>
  <si>
    <r>
      <t>Glas- und Rahmenreinigung laut</t>
    </r>
    <r>
      <rPr>
        <b/>
        <sz val="10"/>
        <color rgb="FFFF0000"/>
        <rFont val="Arial"/>
        <family val="2"/>
      </rPr>
      <t xml:space="preserve"> LV</t>
    </r>
    <r>
      <rPr>
        <b/>
        <sz val="10"/>
        <rFont val="Arial"/>
        <family val="2"/>
      </rPr>
      <t>: Sponholzer Str. 18 Haus A/B/C/D/T</t>
    </r>
  </si>
  <si>
    <t>Sportgymnasium + Haus des Sports, Schwedenstr. 22 + 25, 17033 Neubrandenburg</t>
  </si>
  <si>
    <t>Albert-Einstein-Gymnasium, Demminer Str. 42, 17034 Neubrandenburg</t>
  </si>
  <si>
    <t>Lessinggymnasium, Lessingstr. 1, 17033 Neubrandenburg</t>
  </si>
  <si>
    <t>Integrierte Gesamtschule "Vier Tore", Geschwister-Scholl-Str. 14, 17033 Neubrandenburg</t>
  </si>
  <si>
    <t>Schule mit dem Förderschwerpunkt Lernen "Pestalozzischule", Ziegelbergstr. 27, 17033 Neubrandenburg</t>
  </si>
  <si>
    <t>Schule mit dem Förderschwerpunkt geistige Entwicklung "Kranichschule", Bertolt-Brecht-Str. 1a, 17034 Neubrandenburg</t>
  </si>
  <si>
    <t>Volkshochschule, Bienenweg 1, 17033 Neubrandenburg</t>
  </si>
  <si>
    <t>Kreismusikschule Außenstelle "Haus am See", Baumhaselstr. 10, 17033 Neubrandenburg</t>
  </si>
  <si>
    <t>Kreismusikschule "Kon.Centus", Ziegelbergstr. 5a, 17033 Neubrandenburg</t>
  </si>
  <si>
    <t>Kreismusikschule NZ, Glambecker Str. 10, 17235 Neustrelitz</t>
  </si>
  <si>
    <t>RBB GeSoTec Neubrandenburg, Sponholzer Str. 18, 17034 Neubrandenburg</t>
  </si>
  <si>
    <t>RBB GeSoTec Neubrandenburg, TH Ihlenfelder Str. 77, 17034 Neubrandenburg</t>
  </si>
  <si>
    <t>RBB GeSoTec Neubrandenburg, TH Stavener Str. 49, 17034 Neubrandenburg</t>
  </si>
  <si>
    <t>RBB GeSoTec Neubrandenburg, Hufeisenstr. 31, 17034 Neubrandenburg</t>
  </si>
  <si>
    <t>BS Wirtschaft und Verwaltung, Rasgrader Str. 22, 17034 Neubrandenburg</t>
  </si>
  <si>
    <t xml:space="preserve"> Vergabe-Nr.: 10.71.200.1010-232</t>
  </si>
  <si>
    <t>Inhaltsverzeichnis für die Ausschreibung über Reinigungsleistungen an kreiseigenen Schulen</t>
  </si>
  <si>
    <t>10.71.200.1010-232</t>
  </si>
  <si>
    <t>Die Glasflächen sind gründlich beidseitig nass einzuwaschen und mit Ledertuch oder Gummiwischer zu trocknen. Nach der Reinigung müssen die Glasflächen frei von Schmutz und Streifen sowie überflüssiger Feuchtigkeit sein.</t>
  </si>
  <si>
    <t>Hausmeister, Herr Lorenz</t>
  </si>
  <si>
    <t>0171 / 9649439</t>
  </si>
  <si>
    <t>Hausmeister, Herr Martens</t>
  </si>
  <si>
    <t>0171 / 1772663</t>
  </si>
  <si>
    <t>Hausmeister, Herr Austen</t>
  </si>
  <si>
    <t>0152 / 05144665</t>
  </si>
  <si>
    <t>RBB NB Hufeisenstr. 31</t>
  </si>
  <si>
    <t>0171 / 9759585</t>
  </si>
  <si>
    <t xml:space="preserve">bevor Sie Ihre Gebote abgeben, ist eine Vorortbesichtigung mit maximal 2 Teilnehmern möglich.  </t>
  </si>
  <si>
    <r>
      <t xml:space="preserve">Der Preisermittlung liegen die zum Ausschreibungszeitpunkt </t>
    </r>
    <r>
      <rPr>
        <b/>
        <sz val="11"/>
        <rFont val="Arial"/>
        <family val="2"/>
      </rPr>
      <t>jeweils gültigen (allgemeinverbindlich erklärten) Tariflöhne</t>
    </r>
    <r>
      <rPr>
        <sz val="11"/>
        <rFont val="Arial"/>
        <family val="2"/>
      </rPr>
      <t xml:space="preserve"> für das Tarifgebiet Ost, Mecklenburg-Vorpommern sowie der jeweils gültige Rahmentarifvertrag zugrunde. </t>
    </r>
    <r>
      <rPr>
        <b/>
        <sz val="11"/>
        <rFont val="Arial"/>
        <family val="2"/>
      </rPr>
      <t>Der Stundenlohn darf den allgemeinverbindlichen Tariflohn i. H.v. 18,40 €/h ab 01.01.2026 für die Glas- und Fassadenreinigung nicht unterschreiten.</t>
    </r>
  </si>
  <si>
    <t xml:space="preserve">Der Preisermittlung liegen die zum Ausschreibungszeitpunkt jeweils gültigen (allgemeinverbindlich erklärten) Tariflöhne für das Tarifgebiet Ost, Mecklenburg-Vorpommern sowie des jeweils gültigen Rahmentarifvertrages zugrunde und dürfen den allgemeinverbindlichen Tariflohn i. H. v. 18,40 € ab 01.01.2026 nicht unterschreiten. </t>
  </si>
  <si>
    <t>%</t>
  </si>
  <si>
    <t>spätestens 30.06.2030</t>
  </si>
  <si>
    <r>
      <t xml:space="preserve">Die Glasreinigung erfolgt nach dem Leistungsverzeichnis und entsprechender Vorortabstimmung. Hierbei ist zu beachten, dass die Glasreinigung nach Rücksprache mit dem Auftraggeber </t>
    </r>
    <r>
      <rPr>
        <b/>
        <sz val="11"/>
        <color theme="1"/>
        <rFont val="Arial"/>
        <family val="2"/>
      </rPr>
      <t>vor</t>
    </r>
    <r>
      <rPr>
        <sz val="11"/>
        <color theme="1"/>
        <rFont val="Arial"/>
        <family val="2"/>
      </rPr>
      <t xml:space="preserve"> der Grundreinigung zu erfolgen hat.</t>
    </r>
    <r>
      <rPr>
        <sz val="11"/>
        <color theme="1"/>
        <rFont val="Arial"/>
        <family val="2"/>
      </rPr>
      <t xml:space="preserve"> Zudem soll die Glasreinigung möglichst in den Ferien- und Schließzeiten der jeweiligen Schule durchgeführt werden.</t>
    </r>
  </si>
  <si>
    <t>Es ist nicht ausgeschlossen, dass an Objekten im Jahr 2026 die Glas- und Rahmenreinigung auf Grund des bis zum 30.06.2026 bestehenden Vertrags bereits durchgeführt wurde. An diesen Objekten besteht kein Anspruch auf Durchführung einer erneuten Glas- und Rahmenreiniung. An allen anderen Objekten wird die Durchführung der Reinigung in den Sommerferien gefordert. Genauere Informationen können zum Zeitpunkt der Ausschreibung bei, Herr Wolnik 0395/570872013 sebastian.wolnik@lk-seenplatte.de eingeholt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</si>
</sst>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0.00\ &quot;€&quot;_-;\-* #,##0.00\ &quot;€&quot;_-;_-* &quot;-&quot;??\ &quot;€&quot;_-;_-@_-"/>
    <numFmt numFmtId="164" formatCode="_-* #,##0.00\ _€_-;\-* #,##0.00\ _€_-;_-* &quot;-&quot;??\ _€_-;_-@_-"/>
    <numFmt numFmtId="165" formatCode="_-* #,##0.0000\ &quot;€&quot;_-;\-* #,##0.0000\ &quot;€&quot;_-;_-* &quot;-&quot;??\ &quot;€&quot;_-;_-@_-"/>
    <numFmt numFmtId="166" formatCode="0.0"/>
    <numFmt numFmtId="167" formatCode="#,##0.00\ &quot;€&quot;"/>
    <numFmt numFmtId="168" formatCode="#,##0.0"/>
    <numFmt numFmtId="169" formatCode="#,##0.00\ [$€-407];\-#,##0.00\ [$€-407]"/>
    <numFmt numFmtId="170" formatCode="_-* #,##0.00\ [$€]_-;\-* #,##0.00\ [$€]_-;_-* &quot;-&quot;??\ [$€]_-;_-@_-"/>
    <numFmt numFmtId="171" formatCode="dd\.mm\.yyyy"/>
  </numFmts>
  <fonts count="130"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indexed="8"/>
      <name val="Calibri"/>
      <family val="2"/>
    </font>
    <font>
      <sz val="10"/>
      <name val="Arial"/>
      <family val="2"/>
    </font>
    <font>
      <b/>
      <sz val="12"/>
      <color indexed="10"/>
      <name val="Arial"/>
      <family val="2"/>
    </font>
    <font>
      <b/>
      <sz val="10"/>
      <color indexed="12"/>
      <name val="Arial"/>
      <family val="2"/>
    </font>
    <font>
      <sz val="10"/>
      <color indexed="12"/>
      <name val="Arial"/>
      <family val="2"/>
    </font>
    <font>
      <sz val="8"/>
      <name val="Arial"/>
      <family val="2"/>
    </font>
    <font>
      <sz val="6"/>
      <color indexed="61"/>
      <name val="Arial"/>
      <family val="2"/>
    </font>
    <font>
      <sz val="10"/>
      <color indexed="60"/>
      <name val="Arial"/>
      <family val="2"/>
    </font>
    <font>
      <b/>
      <sz val="9"/>
      <color indexed="12"/>
      <name val="Arial"/>
      <family val="2"/>
    </font>
    <font>
      <b/>
      <sz val="9"/>
      <color indexed="61"/>
      <name val="Arial"/>
      <family val="2"/>
    </font>
    <font>
      <b/>
      <sz val="10"/>
      <name val="Arial"/>
      <family val="2"/>
    </font>
    <font>
      <sz val="10"/>
      <color indexed="61"/>
      <name val="Arial"/>
      <family val="2"/>
    </font>
    <font>
      <b/>
      <u/>
      <sz val="10"/>
      <name val="Arial"/>
      <family val="2"/>
    </font>
    <font>
      <sz val="9"/>
      <name val="Arial"/>
      <family val="2"/>
    </font>
    <font>
      <b/>
      <sz val="12"/>
      <name val="Arial"/>
      <family val="2"/>
    </font>
    <font>
      <sz val="12"/>
      <name val="Arial"/>
      <family val="2"/>
    </font>
    <font>
      <b/>
      <sz val="8"/>
      <name val="Arial"/>
      <family val="2"/>
    </font>
    <font>
      <sz val="11"/>
      <name val="Arial"/>
      <family val="2"/>
    </font>
    <font>
      <b/>
      <sz val="11"/>
      <name val="Arial"/>
      <family val="2"/>
    </font>
    <font>
      <sz val="8"/>
      <color indexed="12"/>
      <name val="Arial"/>
      <family val="2"/>
    </font>
    <font>
      <sz val="11"/>
      <color rgb="FFFF0000"/>
      <name val="Calibri"/>
      <family val="2"/>
      <scheme val="minor"/>
    </font>
    <font>
      <sz val="12"/>
      <color theme="1"/>
      <name val="Calibri"/>
      <family val="2"/>
      <scheme val="minor"/>
    </font>
    <font>
      <sz val="10"/>
      <color rgb="FFFF0000"/>
      <name val="Arial"/>
      <family val="2"/>
    </font>
    <font>
      <sz val="8"/>
      <color rgb="FFFF0000"/>
      <name val="Arial"/>
      <family val="2"/>
    </font>
    <font>
      <b/>
      <sz val="11"/>
      <color theme="1"/>
      <name val="Calibri"/>
      <family val="2"/>
      <scheme val="minor"/>
    </font>
    <font>
      <sz val="11"/>
      <color theme="1"/>
      <name val="Calibri"/>
      <family val="2"/>
      <scheme val="minor"/>
    </font>
    <font>
      <sz val="6"/>
      <name val="Arial"/>
      <family val="2"/>
    </font>
    <font>
      <sz val="11"/>
      <name val="Calibri"/>
      <family val="2"/>
      <scheme val="minor"/>
    </font>
    <font>
      <b/>
      <sz val="10"/>
      <color rgb="FFFF0000"/>
      <name val="Arial"/>
      <family val="2"/>
    </font>
    <font>
      <b/>
      <sz val="10"/>
      <color rgb="FF0000CC"/>
      <name val="Arial"/>
      <family val="2"/>
    </font>
    <font>
      <b/>
      <sz val="12"/>
      <color theme="1"/>
      <name val="Calibri"/>
      <family val="2"/>
      <scheme val="minor"/>
    </font>
    <font>
      <sz val="10"/>
      <color theme="1"/>
      <name val="Calibri"/>
      <family val="2"/>
      <scheme val="minor"/>
    </font>
    <font>
      <b/>
      <sz val="14"/>
      <color theme="1"/>
      <name val="Calibri"/>
      <family val="2"/>
      <scheme val="minor"/>
    </font>
    <font>
      <b/>
      <u/>
      <sz val="14"/>
      <color theme="1"/>
      <name val="Calibri"/>
      <family val="2"/>
      <scheme val="minor"/>
    </font>
    <font>
      <u/>
      <sz val="11"/>
      <color theme="10"/>
      <name val="Calibri"/>
      <family val="2"/>
      <scheme val="minor"/>
    </font>
    <font>
      <sz val="10"/>
      <name val="Arial"/>
      <family val="2"/>
    </font>
    <font>
      <sz val="11"/>
      <color theme="1"/>
      <name val="Arial"/>
      <family val="2"/>
    </font>
    <font>
      <sz val="11"/>
      <color rgb="FFFF0000"/>
      <name val="Arial"/>
      <family val="2"/>
    </font>
    <font>
      <sz val="11"/>
      <color indexed="12"/>
      <name val="Arial"/>
      <family val="2"/>
    </font>
    <font>
      <sz val="11"/>
      <color indexed="8"/>
      <name val="Arial"/>
      <family val="2"/>
    </font>
    <font>
      <b/>
      <sz val="10"/>
      <color rgb="FF3333FF"/>
      <name val="Arial"/>
      <family val="2"/>
    </font>
    <font>
      <sz val="10"/>
      <color rgb="FF3333FF"/>
      <name val="Arial"/>
      <family val="2"/>
    </font>
    <font>
      <sz val="10"/>
      <color theme="1"/>
      <name val="Arial"/>
      <family val="2"/>
    </font>
    <font>
      <b/>
      <sz val="12"/>
      <color rgb="FFFF0000"/>
      <name val="Arial"/>
      <family val="2"/>
    </font>
    <font>
      <b/>
      <sz val="11"/>
      <color theme="1"/>
      <name val="Arial"/>
      <family val="2"/>
    </font>
    <font>
      <sz val="8"/>
      <color theme="1"/>
      <name val="Arial"/>
      <family val="2"/>
    </font>
    <font>
      <b/>
      <sz val="11"/>
      <color rgb="FF3333FF"/>
      <name val="Arial"/>
      <family val="2"/>
    </font>
    <font>
      <sz val="10"/>
      <color indexed="8"/>
      <name val="Arial"/>
      <family val="2"/>
    </font>
    <font>
      <sz val="10"/>
      <color indexed="10"/>
      <name val="Arial"/>
      <family val="2"/>
    </font>
    <font>
      <b/>
      <sz val="10"/>
      <color indexed="8"/>
      <name val="Arial"/>
      <family val="2"/>
    </font>
    <font>
      <b/>
      <sz val="12"/>
      <color rgb="FF3333FF"/>
      <name val="Arial"/>
      <family val="2"/>
    </font>
    <font>
      <b/>
      <u val="singleAccounting"/>
      <sz val="12"/>
      <color rgb="FF3333FF"/>
      <name val="Arial"/>
      <family val="2"/>
    </font>
    <font>
      <sz val="9"/>
      <color indexed="10"/>
      <name val="Arial"/>
      <family val="2"/>
    </font>
    <font>
      <u/>
      <sz val="11"/>
      <color indexed="8"/>
      <name val="Arial"/>
      <family val="2"/>
    </font>
    <font>
      <sz val="6"/>
      <color rgb="FFFF0000"/>
      <name val="Arial"/>
      <family val="2"/>
    </font>
    <font>
      <b/>
      <sz val="12"/>
      <color theme="1"/>
      <name val="Arial"/>
      <family val="2"/>
    </font>
    <font>
      <b/>
      <sz val="11"/>
      <color indexed="8"/>
      <name val="Arial"/>
      <family val="2"/>
    </font>
    <font>
      <b/>
      <sz val="11"/>
      <color rgb="FFFF0000"/>
      <name val="Arial"/>
      <family val="2"/>
    </font>
    <font>
      <sz val="11"/>
      <color rgb="FF3333FF"/>
      <name val="Arial"/>
      <family val="2"/>
    </font>
    <font>
      <sz val="9"/>
      <color theme="1"/>
      <name val="Arial"/>
      <family val="2"/>
    </font>
    <font>
      <sz val="9"/>
      <color rgb="FF3333FF"/>
      <name val="Arial"/>
      <family val="2"/>
    </font>
    <font>
      <b/>
      <u/>
      <sz val="11"/>
      <color theme="10"/>
      <name val="Calibri"/>
      <family val="2"/>
      <scheme val="minor"/>
    </font>
    <font>
      <b/>
      <u/>
      <sz val="11"/>
      <color rgb="FF3333FF"/>
      <name val="Arial"/>
      <family val="2"/>
    </font>
    <font>
      <b/>
      <i/>
      <sz val="10"/>
      <color rgb="FFFF0000"/>
      <name val="Arial"/>
      <family val="2"/>
    </font>
    <font>
      <b/>
      <u/>
      <sz val="11"/>
      <name val="Calibri"/>
      <family val="2"/>
      <scheme val="minor"/>
    </font>
    <font>
      <sz val="10"/>
      <color rgb="FFFF0000"/>
      <name val="Calibri"/>
      <family val="2"/>
      <scheme val="minor"/>
    </font>
    <font>
      <b/>
      <u/>
      <sz val="12"/>
      <name val="Calibri"/>
      <family val="2"/>
      <scheme val="minor"/>
    </font>
    <font>
      <sz val="12"/>
      <name val="Calibri"/>
      <family val="2"/>
      <scheme val="minor"/>
    </font>
    <font>
      <b/>
      <sz val="20"/>
      <name val="Calibri"/>
      <family val="2"/>
      <scheme val="minor"/>
    </font>
    <font>
      <sz val="8"/>
      <color indexed="81"/>
      <name val="Tahoma"/>
      <family val="2"/>
    </font>
    <font>
      <b/>
      <sz val="8"/>
      <color indexed="81"/>
      <name val="Tahoma"/>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i/>
      <sz val="11"/>
      <color indexed="23"/>
      <name val="Calibri"/>
      <family val="2"/>
    </font>
    <font>
      <sz val="8"/>
      <name val="Tahoma"/>
      <family val="2"/>
    </font>
    <font>
      <sz val="11"/>
      <color indexed="17"/>
      <name val="Calibri"/>
      <family val="2"/>
    </font>
    <font>
      <b/>
      <sz val="8"/>
      <name val="Tahoma"/>
      <family val="2"/>
    </font>
    <font>
      <sz val="11"/>
      <color indexed="60"/>
      <name val="Calibri"/>
      <family val="2"/>
    </font>
    <font>
      <sz val="11"/>
      <color indexed="20"/>
      <name val="Calibri"/>
      <family val="2"/>
    </font>
    <font>
      <sz val="10"/>
      <name val="MS Sans Serif"/>
      <family val="2"/>
    </font>
    <font>
      <b/>
      <sz val="15"/>
      <color indexed="56"/>
      <name val="Calibri"/>
      <family val="2"/>
    </font>
    <font>
      <b/>
      <sz val="18"/>
      <color indexed="56"/>
      <name val="Cambria"/>
      <family val="1"/>
    </font>
    <font>
      <b/>
      <sz val="13"/>
      <color indexed="56"/>
      <name val="Calibri"/>
      <family val="2"/>
    </font>
    <font>
      <b/>
      <sz val="11"/>
      <color indexed="56"/>
      <name val="Calibri"/>
      <family val="2"/>
    </font>
    <font>
      <sz val="10"/>
      <name val="Courier"/>
      <family val="3"/>
    </font>
    <font>
      <sz val="11"/>
      <color indexed="52"/>
      <name val="Calibri"/>
      <family val="2"/>
    </font>
    <font>
      <sz val="11"/>
      <color indexed="10"/>
      <name val="Calibri"/>
      <family val="2"/>
    </font>
    <font>
      <b/>
      <sz val="11"/>
      <color indexed="9"/>
      <name val="Calibri"/>
      <family val="2"/>
    </font>
    <font>
      <b/>
      <sz val="14"/>
      <color theme="1"/>
      <name val="Arial"/>
      <family val="2"/>
    </font>
    <font>
      <b/>
      <u/>
      <sz val="11"/>
      <color theme="10"/>
      <name val="Arial"/>
      <family val="2"/>
    </font>
    <font>
      <u/>
      <sz val="11"/>
      <color theme="1"/>
      <name val="Arial"/>
      <family val="2"/>
    </font>
    <font>
      <i/>
      <sz val="11"/>
      <color rgb="FFFF0000"/>
      <name val="Calibri"/>
      <family val="2"/>
      <scheme val="minor"/>
    </font>
    <font>
      <sz val="11"/>
      <color theme="10"/>
      <name val="Arial"/>
      <family val="2"/>
    </font>
    <font>
      <i/>
      <sz val="11"/>
      <color rgb="FFFF0000"/>
      <name val="Arial"/>
      <family val="2"/>
    </font>
    <font>
      <b/>
      <sz val="14"/>
      <name val="Arial"/>
      <family val="2"/>
    </font>
    <font>
      <sz val="12"/>
      <color theme="1"/>
      <name val="Arial"/>
      <family val="2"/>
    </font>
    <font>
      <b/>
      <u/>
      <sz val="14"/>
      <name val="Arial"/>
      <family val="2"/>
    </font>
    <font>
      <sz val="11"/>
      <color rgb="FF000000"/>
      <name val="Arial"/>
      <family val="2"/>
    </font>
    <font>
      <b/>
      <u/>
      <sz val="14"/>
      <color theme="1"/>
      <name val="Arial"/>
      <family val="2"/>
    </font>
    <font>
      <b/>
      <sz val="10"/>
      <color theme="1"/>
      <name val="Arial"/>
      <family val="2"/>
    </font>
    <font>
      <b/>
      <u/>
      <sz val="11"/>
      <name val="Arial"/>
      <family val="2"/>
    </font>
    <font>
      <b/>
      <u/>
      <sz val="12"/>
      <name val="Arial"/>
      <family val="2"/>
    </font>
    <font>
      <b/>
      <i/>
      <sz val="11"/>
      <color rgb="FFFF0000"/>
      <name val="Arial"/>
      <family val="2"/>
    </font>
    <font>
      <b/>
      <i/>
      <sz val="11"/>
      <color theme="1"/>
      <name val="Arial"/>
      <family val="2"/>
    </font>
    <font>
      <b/>
      <i/>
      <sz val="12"/>
      <color rgb="FF00B050"/>
      <name val="Arial"/>
      <family val="2"/>
    </font>
    <font>
      <b/>
      <sz val="18"/>
      <name val="Arial"/>
      <family val="2"/>
    </font>
    <font>
      <sz val="18"/>
      <color theme="1"/>
      <name val="Arial"/>
      <family val="2"/>
    </font>
    <font>
      <b/>
      <sz val="9"/>
      <color theme="1"/>
      <name val="Arial"/>
      <family val="2"/>
    </font>
    <font>
      <b/>
      <i/>
      <sz val="11"/>
      <name val="Arial"/>
      <family val="2"/>
    </font>
    <font>
      <b/>
      <sz val="11"/>
      <color rgb="FF00B050"/>
      <name val="Arial"/>
      <family val="2"/>
    </font>
    <font>
      <b/>
      <sz val="10"/>
      <color rgb="FF000000"/>
      <name val="Arial"/>
      <family val="2"/>
    </font>
    <font>
      <sz val="10"/>
      <color rgb="FF000000"/>
      <name val="Arial"/>
      <family val="2"/>
    </font>
    <font>
      <b/>
      <u/>
      <sz val="10"/>
      <color theme="1"/>
      <name val="Arial"/>
      <family val="2"/>
    </font>
    <font>
      <b/>
      <u/>
      <sz val="12"/>
      <color rgb="FFFF0000"/>
      <name val="Arial"/>
      <family val="2"/>
    </font>
    <font>
      <b/>
      <u/>
      <sz val="12"/>
      <color theme="1"/>
      <name val="Arial"/>
      <family val="2"/>
    </font>
    <font>
      <u/>
      <sz val="11"/>
      <name val="Arial"/>
      <family val="2"/>
    </font>
    <font>
      <sz val="8"/>
      <name val="Calibri"/>
      <family val="2"/>
      <scheme val="minor"/>
    </font>
  </fonts>
  <fills count="6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theme="0"/>
      </patternFill>
    </fill>
    <fill>
      <patternFill patternType="solid">
        <fgColor indexed="65"/>
        <bgColor indexed="64"/>
      </patternFill>
    </fill>
    <fill>
      <patternFill patternType="solid">
        <fgColor rgb="FFFEF9F4"/>
        <bgColor rgb="FF000000"/>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bgColor indexed="64"/>
      </patternFill>
    </fill>
    <fill>
      <patternFill patternType="solid">
        <fgColor theme="5" tint="0.59999389629810485"/>
        <bgColor theme="0"/>
      </patternFill>
    </fill>
    <fill>
      <patternFill patternType="solid">
        <fgColor theme="5" tint="0.59999389629810485"/>
        <bgColor indexed="64"/>
      </patternFill>
    </fill>
    <fill>
      <patternFill patternType="solid">
        <fgColor theme="7" tint="0.39997558519241921"/>
        <bgColor theme="0"/>
      </patternFill>
    </fill>
    <fill>
      <patternFill patternType="solid">
        <fgColor rgb="FFFF0000"/>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2" tint="-0.249977111117893"/>
        <bgColor rgb="FF000000"/>
      </patternFill>
    </fill>
    <fill>
      <patternFill patternType="solid">
        <fgColor theme="1" tint="4.9989318521683403E-2"/>
        <bgColor indexed="64"/>
      </patternFill>
    </fill>
    <fill>
      <patternFill patternType="solid">
        <fgColor theme="4" tint="0.59999389629810485"/>
        <bgColor indexed="64"/>
      </patternFill>
    </fill>
    <fill>
      <patternFill patternType="solid">
        <fgColor theme="0" tint="-0.34998626667073579"/>
        <bgColor rgb="FF000000"/>
      </patternFill>
    </fill>
    <fill>
      <patternFill patternType="solid">
        <fgColor theme="0" tint="-0.249977111117893"/>
        <bgColor rgb="FF000000"/>
      </patternFill>
    </fill>
    <fill>
      <patternFill patternType="solid">
        <fgColor theme="4" tint="0.59999389629810485"/>
        <bgColor rgb="FF000000"/>
      </patternFill>
    </fill>
    <fill>
      <patternFill patternType="solid">
        <fgColor theme="5" tint="0.39997558519241921"/>
        <bgColor theme="0"/>
      </patternFill>
    </fill>
    <fill>
      <patternFill patternType="solid">
        <fgColor indexed="31"/>
        <bgColor indexed="8"/>
      </patternFill>
    </fill>
    <fill>
      <patternFill patternType="solid">
        <fgColor indexed="45"/>
        <bgColor indexed="8"/>
      </patternFill>
    </fill>
    <fill>
      <patternFill patternType="solid">
        <fgColor indexed="42"/>
        <bgColor indexed="8"/>
      </patternFill>
    </fill>
    <fill>
      <patternFill patternType="solid">
        <fgColor indexed="46"/>
        <bgColor indexed="8"/>
      </patternFill>
    </fill>
    <fill>
      <patternFill patternType="solid">
        <fgColor indexed="27"/>
        <bgColor indexed="8"/>
      </patternFill>
    </fill>
    <fill>
      <patternFill patternType="solid">
        <fgColor indexed="47"/>
        <bgColor indexed="8"/>
      </patternFill>
    </fill>
    <fill>
      <patternFill patternType="solid">
        <fgColor indexed="44"/>
        <bgColor indexed="8"/>
      </patternFill>
    </fill>
    <fill>
      <patternFill patternType="solid">
        <fgColor indexed="29"/>
        <bgColor indexed="8"/>
      </patternFill>
    </fill>
    <fill>
      <patternFill patternType="solid">
        <fgColor indexed="11"/>
        <bgColor indexed="8"/>
      </patternFill>
    </fill>
    <fill>
      <patternFill patternType="solid">
        <fgColor indexed="51"/>
        <bgColor indexed="8"/>
      </patternFill>
    </fill>
    <fill>
      <patternFill patternType="solid">
        <fgColor indexed="30"/>
        <bgColor indexed="8"/>
      </patternFill>
    </fill>
    <fill>
      <patternFill patternType="solid">
        <fgColor indexed="20"/>
        <bgColor indexed="8"/>
      </patternFill>
    </fill>
    <fill>
      <patternFill patternType="solid">
        <fgColor indexed="49"/>
        <bgColor indexed="8"/>
      </patternFill>
    </fill>
    <fill>
      <patternFill patternType="solid">
        <fgColor indexed="52"/>
        <bgColor indexed="8"/>
      </patternFill>
    </fill>
    <fill>
      <patternFill patternType="solid">
        <fgColor indexed="62"/>
        <bgColor indexed="8"/>
      </patternFill>
    </fill>
    <fill>
      <patternFill patternType="solid">
        <fgColor indexed="10"/>
        <bgColor indexed="8"/>
      </patternFill>
    </fill>
    <fill>
      <patternFill patternType="solid">
        <fgColor indexed="57"/>
        <bgColor indexed="8"/>
      </patternFill>
    </fill>
    <fill>
      <patternFill patternType="solid">
        <fgColor indexed="53"/>
        <bgColor indexed="8"/>
      </patternFill>
    </fill>
    <fill>
      <patternFill patternType="solid">
        <fgColor indexed="22"/>
        <bgColor indexed="8"/>
      </patternFill>
    </fill>
    <fill>
      <patternFill patternType="solid">
        <fgColor indexed="43"/>
        <bgColor indexed="8"/>
      </patternFill>
    </fill>
    <fill>
      <patternFill patternType="solid">
        <fgColor indexed="26"/>
        <bgColor indexed="8"/>
      </patternFill>
    </fill>
    <fill>
      <patternFill patternType="solid">
        <fgColor indexed="55"/>
        <bgColor indexed="8"/>
      </patternFill>
    </fill>
    <fill>
      <patternFill patternType="solid">
        <fgColor rgb="FF00B0F0"/>
        <bgColor indexed="64"/>
      </patternFill>
    </fill>
    <fill>
      <patternFill patternType="solid">
        <fgColor theme="2" tint="-0.249977111117893"/>
        <bgColor indexed="64"/>
      </patternFill>
    </fill>
    <fill>
      <patternFill patternType="solid">
        <fgColor theme="6" tint="0.59999389629810485"/>
        <bgColor indexed="64"/>
      </patternFill>
    </fill>
  </fills>
  <borders count="9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ck">
        <color indexed="64"/>
      </left>
      <right style="thick">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ck">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n">
        <color indexed="8"/>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s>
  <cellStyleXfs count="233">
    <xf numFmtId="0" fontId="0" fillId="0" borderId="0"/>
    <xf numFmtId="44" fontId="11" fillId="0" borderId="0" applyFont="0" applyFill="0" applyBorder="0" applyAlignment="0" applyProtection="0"/>
    <xf numFmtId="0" fontId="11" fillId="0" borderId="0"/>
    <xf numFmtId="9" fontId="35" fillId="0" borderId="0" applyFont="0" applyFill="0" applyBorder="0" applyAlignment="0" applyProtection="0"/>
    <xf numFmtId="0" fontId="44" fillId="0" borderId="0" applyNumberFormat="0" applyFill="0" applyBorder="0" applyAlignment="0" applyProtection="0"/>
    <xf numFmtId="0" fontId="45" fillId="0" borderId="0"/>
    <xf numFmtId="0" fontId="11" fillId="0" borderId="0"/>
    <xf numFmtId="0" fontId="11" fillId="0" borderId="0"/>
    <xf numFmtId="44" fontId="35" fillId="0" borderId="0" applyFont="0" applyFill="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1" fillId="42"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5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6"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57" borderId="0" applyNumberFormat="0" applyBorder="0" applyAlignment="0" applyProtection="0"/>
    <xf numFmtId="0" fontId="82" fillId="58" borderId="0" applyNumberFormat="0" applyBorder="0" applyAlignment="0" applyProtection="0"/>
    <xf numFmtId="0" fontId="82" fillId="58" borderId="0" applyNumberFormat="0" applyBorder="0" applyAlignment="0" applyProtection="0"/>
    <xf numFmtId="0" fontId="82" fillId="58" borderId="0" applyNumberFormat="0" applyBorder="0" applyAlignment="0" applyProtection="0"/>
    <xf numFmtId="0" fontId="82" fillId="58"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9" borderId="0" applyNumberFormat="0" applyBorder="0" applyAlignment="0" applyProtection="0"/>
    <xf numFmtId="0" fontId="82" fillId="59" borderId="0" applyNumberFormat="0" applyBorder="0" applyAlignment="0" applyProtection="0"/>
    <xf numFmtId="0" fontId="82" fillId="59" borderId="0" applyNumberFormat="0" applyBorder="0" applyAlignment="0" applyProtection="0"/>
    <xf numFmtId="0" fontId="82" fillId="59" borderId="0" applyNumberFormat="0" applyBorder="0" applyAlignment="0" applyProtection="0"/>
    <xf numFmtId="0" fontId="83" fillId="60" borderId="76" applyNumberFormat="0" applyAlignment="0" applyProtection="0"/>
    <xf numFmtId="0" fontId="83" fillId="60" borderId="76" applyNumberFormat="0" applyAlignment="0" applyProtection="0"/>
    <xf numFmtId="0" fontId="83" fillId="60" borderId="76" applyNumberFormat="0" applyAlignment="0" applyProtection="0"/>
    <xf numFmtId="0" fontId="83" fillId="60" borderId="76" applyNumberFormat="0" applyAlignment="0" applyProtection="0"/>
    <xf numFmtId="0" fontId="84" fillId="60" borderId="77" applyNumberFormat="0" applyAlignment="0" applyProtection="0"/>
    <xf numFmtId="0" fontId="84" fillId="60" borderId="77" applyNumberFormat="0" applyAlignment="0" applyProtection="0"/>
    <xf numFmtId="0" fontId="84" fillId="60" borderId="77" applyNumberFormat="0" applyAlignment="0" applyProtection="0"/>
    <xf numFmtId="0" fontId="84" fillId="60" borderId="77" applyNumberFormat="0" applyAlignment="0" applyProtection="0"/>
    <xf numFmtId="0" fontId="85" fillId="47" borderId="77" applyNumberFormat="0" applyAlignment="0" applyProtection="0"/>
    <xf numFmtId="0" fontId="85" fillId="47" borderId="77" applyNumberFormat="0" applyAlignment="0" applyProtection="0"/>
    <xf numFmtId="0" fontId="85" fillId="47" borderId="77" applyNumberFormat="0" applyAlignment="0" applyProtection="0"/>
    <xf numFmtId="0" fontId="85" fillId="47" borderId="77" applyNumberFormat="0" applyAlignment="0" applyProtection="0"/>
    <xf numFmtId="0" fontId="10" fillId="0" borderId="78" applyNumberFormat="0" applyFill="0" applyAlignment="0" applyProtection="0"/>
    <xf numFmtId="0" fontId="10" fillId="0" borderId="78" applyNumberFormat="0" applyFill="0" applyAlignment="0" applyProtection="0"/>
    <xf numFmtId="0" fontId="10" fillId="0" borderId="78" applyNumberFormat="0" applyFill="0" applyAlignment="0" applyProtection="0"/>
    <xf numFmtId="0" fontId="10" fillId="0" borderId="78"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1" fontId="87" fillId="0" borderId="0" applyNumberFormat="0" applyFont="0" applyFill="0" applyBorder="0" applyAlignment="0" applyProtection="0"/>
    <xf numFmtId="171" fontId="87" fillId="0" borderId="0" applyNumberFormat="0" applyFont="0" applyFill="0" applyBorder="0" applyAlignment="0" applyProtection="0"/>
    <xf numFmtId="171" fontId="87" fillId="0" borderId="0" applyNumberFormat="0" applyFont="0" applyFill="0" applyBorder="0" applyAlignment="0" applyProtection="0"/>
    <xf numFmtId="0" fontId="87" fillId="0" borderId="0" applyNumberFormat="0" applyFont="0" applyFill="0" applyBorder="0" applyAlignment="0" applyProtection="0"/>
    <xf numFmtId="0" fontId="87" fillId="0" borderId="0" applyNumberFormat="0" applyFont="0" applyFill="0" applyBorder="0" applyAlignment="0" applyProtection="0"/>
    <xf numFmtId="0" fontId="87" fillId="0" borderId="0" applyNumberFormat="0" applyFont="0" applyFill="0" applyBorder="0" applyAlignment="0" applyProtection="0"/>
    <xf numFmtId="4" fontId="87" fillId="0" borderId="0" applyNumberFormat="0" applyFont="0" applyFill="0" applyBorder="0" applyAlignment="0" applyProtection="0"/>
    <xf numFmtId="4" fontId="87" fillId="0" borderId="0" applyNumberFormat="0" applyFont="0" applyFill="0" applyBorder="0" applyAlignment="0" applyProtection="0"/>
    <xf numFmtId="4" fontId="87" fillId="0" borderId="0" applyNumberFormat="0" applyFont="0" applyFill="0" applyBorder="0" applyAlignment="0" applyProtection="0"/>
    <xf numFmtId="0" fontId="88" fillId="44" borderId="0" applyNumberFormat="0" applyBorder="0" applyAlignment="0" applyProtection="0"/>
    <xf numFmtId="0" fontId="88" fillId="44" borderId="0" applyNumberFormat="0" applyBorder="0" applyAlignment="0" applyProtection="0"/>
    <xf numFmtId="0" fontId="88" fillId="44" borderId="0" applyNumberFormat="0" applyBorder="0" applyAlignment="0" applyProtection="0"/>
    <xf numFmtId="0" fontId="88" fillId="44" borderId="0" applyNumberFormat="0" applyBorder="0" applyAlignment="0" applyProtection="0"/>
    <xf numFmtId="0" fontId="89" fillId="0" borderId="79" applyNumberFormat="0" applyFont="0" applyFill="0" applyBorder="0" applyAlignment="0" applyProtection="0"/>
    <xf numFmtId="0" fontId="89" fillId="0" borderId="79" applyNumberFormat="0" applyFont="0" applyFill="0" applyBorder="0" applyAlignment="0" applyProtection="0"/>
    <xf numFmtId="0" fontId="89" fillId="0" borderId="79" applyNumberFormat="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11" fillId="62" borderId="80" applyNumberFormat="0" applyFont="0" applyAlignment="0" applyProtection="0"/>
    <xf numFmtId="9" fontId="35" fillId="0" borderId="0" applyFont="0" applyFill="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11" fillId="0" borderId="0"/>
    <xf numFmtId="0" fontId="92" fillId="0" borderId="0"/>
    <xf numFmtId="0" fontId="35" fillId="0" borderId="0"/>
    <xf numFmtId="0" fontId="9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3" fillId="0" borderId="81" applyNumberFormat="0" applyFill="0" applyAlignment="0" applyProtection="0"/>
    <xf numFmtId="0" fontId="93" fillId="0" borderId="81" applyNumberFormat="0" applyFill="0" applyAlignment="0" applyProtection="0"/>
    <xf numFmtId="0" fontId="93" fillId="0" borderId="81" applyNumberFormat="0" applyFill="0" applyAlignment="0" applyProtection="0"/>
    <xf numFmtId="0" fontId="93" fillId="0" borderId="81"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82" applyNumberFormat="0" applyFill="0" applyAlignment="0" applyProtection="0"/>
    <xf numFmtId="0" fontId="95" fillId="0" borderId="82" applyNumberFormat="0" applyFill="0" applyAlignment="0" applyProtection="0"/>
    <xf numFmtId="0" fontId="95" fillId="0" borderId="82" applyNumberFormat="0" applyFill="0" applyAlignment="0" applyProtection="0"/>
    <xf numFmtId="0" fontId="95" fillId="0" borderId="82" applyNumberFormat="0" applyFill="0" applyAlignment="0" applyProtection="0"/>
    <xf numFmtId="0" fontId="96" fillId="0" borderId="83" applyNumberFormat="0" applyFill="0" applyAlignment="0" applyProtection="0"/>
    <xf numFmtId="0" fontId="96" fillId="0" borderId="83" applyNumberFormat="0" applyFill="0" applyAlignment="0" applyProtection="0"/>
    <xf numFmtId="0" fontId="96" fillId="0" borderId="83" applyNumberFormat="0" applyFill="0" applyAlignment="0" applyProtection="0"/>
    <xf numFmtId="0" fontId="96" fillId="0" borderId="83"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7" fillId="0" borderId="0"/>
    <xf numFmtId="0" fontId="98" fillId="0" borderId="84" applyNumberFormat="0" applyFill="0" applyAlignment="0" applyProtection="0"/>
    <xf numFmtId="0" fontId="98" fillId="0" borderId="84" applyNumberFormat="0" applyFill="0" applyAlignment="0" applyProtection="0"/>
    <xf numFmtId="0" fontId="98" fillId="0" borderId="84" applyNumberFormat="0" applyFill="0" applyAlignment="0" applyProtection="0"/>
    <xf numFmtId="0" fontId="98" fillId="0" borderId="84"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63" borderId="85" applyNumberFormat="0" applyAlignment="0" applyProtection="0"/>
    <xf numFmtId="0" fontId="100" fillId="63" borderId="85" applyNumberFormat="0" applyAlignment="0" applyProtection="0"/>
    <xf numFmtId="0" fontId="100" fillId="63" borderId="85" applyNumberFormat="0" applyAlignment="0" applyProtection="0"/>
    <xf numFmtId="0" fontId="100" fillId="63" borderId="85" applyNumberFormat="0" applyAlignment="0" applyProtection="0"/>
  </cellStyleXfs>
  <cellXfs count="999">
    <xf numFmtId="0" fontId="0" fillId="0" borderId="0" xfId="0"/>
    <xf numFmtId="4" fontId="21" fillId="0" borderId="2" xfId="0" applyNumberFormat="1" applyFont="1" applyBorder="1"/>
    <xf numFmtId="4" fontId="21" fillId="0" borderId="2" xfId="0" applyNumberFormat="1" applyFont="1" applyBorder="1" applyAlignment="1">
      <alignment horizontal="right"/>
    </xf>
    <xf numFmtId="0" fontId="0" fillId="0" borderId="0" xfId="0" applyAlignment="1">
      <alignment horizontal="left"/>
    </xf>
    <xf numFmtId="0" fontId="11" fillId="0" borderId="10" xfId="0" applyFont="1" applyFill="1" applyBorder="1" applyAlignment="1">
      <alignment horizontal="center"/>
    </xf>
    <xf numFmtId="0" fontId="0" fillId="0" borderId="0" xfId="0" applyBorder="1"/>
    <xf numFmtId="0" fontId="30" fillId="0" borderId="0" xfId="0" applyFont="1"/>
    <xf numFmtId="0" fontId="32" fillId="0" borderId="10" xfId="0" applyFont="1" applyFill="1" applyBorder="1" applyAlignment="1">
      <alignment horizontal="center"/>
    </xf>
    <xf numFmtId="0" fontId="34" fillId="0" borderId="0" xfId="0" applyFont="1"/>
    <xf numFmtId="0" fontId="32" fillId="0" borderId="0" xfId="0" applyFont="1"/>
    <xf numFmtId="0" fontId="32" fillId="0" borderId="20" xfId="0" applyFont="1" applyBorder="1"/>
    <xf numFmtId="0" fontId="38" fillId="0" borderId="29" xfId="0" applyFont="1" applyFill="1" applyBorder="1" applyAlignment="1">
      <alignment horizontal="center"/>
    </xf>
    <xf numFmtId="44" fontId="32" fillId="2" borderId="5" xfId="1" applyFont="1" applyFill="1" applyBorder="1" applyAlignment="1">
      <alignment horizontal="center"/>
    </xf>
    <xf numFmtId="0" fontId="33" fillId="7" borderId="22" xfId="0" applyFont="1" applyFill="1" applyBorder="1" applyAlignment="1">
      <alignment horizontal="center"/>
    </xf>
    <xf numFmtId="0" fontId="11" fillId="4" borderId="20" xfId="0" applyFont="1" applyFill="1" applyBorder="1" applyAlignment="1">
      <alignment horizontal="left"/>
    </xf>
    <xf numFmtId="0" fontId="32" fillId="4" borderId="20" xfId="0" applyFont="1" applyFill="1" applyBorder="1" applyAlignment="1">
      <alignment horizontal="left"/>
    </xf>
    <xf numFmtId="0" fontId="26" fillId="8" borderId="22" xfId="0" applyFont="1" applyFill="1" applyBorder="1" applyAlignment="1">
      <alignment horizontal="center"/>
    </xf>
    <xf numFmtId="0" fontId="39" fillId="9" borderId="36" xfId="0" applyFont="1" applyFill="1" applyBorder="1" applyAlignment="1">
      <alignment horizontal="center"/>
    </xf>
    <xf numFmtId="0" fontId="40" fillId="0" borderId="0" xfId="0" applyFont="1"/>
    <xf numFmtId="0" fontId="0" fillId="0" borderId="0" xfId="0" applyAlignment="1">
      <alignment wrapText="1"/>
    </xf>
    <xf numFmtId="0" fontId="0" fillId="4" borderId="0" xfId="0" applyFill="1"/>
    <xf numFmtId="0" fontId="0" fillId="11" borderId="0" xfId="0" applyFill="1"/>
    <xf numFmtId="0" fontId="44" fillId="11" borderId="2" xfId="4" applyFill="1" applyBorder="1" applyAlignment="1">
      <alignment wrapText="1"/>
    </xf>
    <xf numFmtId="0" fontId="44" fillId="11" borderId="2" xfId="4" quotePrefix="1" applyFill="1" applyBorder="1" applyAlignment="1">
      <alignment wrapText="1"/>
    </xf>
    <xf numFmtId="0" fontId="0" fillId="11" borderId="0" xfId="0" applyFill="1" applyAlignment="1">
      <alignment horizontal="left"/>
    </xf>
    <xf numFmtId="44" fontId="32" fillId="2" borderId="29" xfId="1" applyFont="1" applyFill="1" applyBorder="1" applyAlignment="1">
      <alignment horizontal="center"/>
    </xf>
    <xf numFmtId="44" fontId="32" fillId="2" borderId="60" xfId="1" applyFont="1" applyFill="1" applyBorder="1" applyAlignment="1">
      <alignment horizontal="center"/>
    </xf>
    <xf numFmtId="0" fontId="46" fillId="0" borderId="2" xfId="0" applyFont="1" applyBorder="1"/>
    <xf numFmtId="0" fontId="46" fillId="0" borderId="2" xfId="0" applyFont="1" applyBorder="1" applyAlignment="1">
      <alignment horizontal="center"/>
    </xf>
    <xf numFmtId="0" fontId="47" fillId="0" borderId="2" xfId="0" quotePrefix="1" applyFont="1" applyBorder="1" applyAlignment="1">
      <alignment horizontal="center" wrapText="1"/>
    </xf>
    <xf numFmtId="0" fontId="47" fillId="0" borderId="2" xfId="0" applyFont="1" applyBorder="1" applyAlignment="1">
      <alignment horizontal="center" wrapText="1"/>
    </xf>
    <xf numFmtId="0" fontId="47" fillId="0" borderId="2" xfId="0" applyFont="1" applyFill="1" applyBorder="1" applyAlignment="1">
      <alignment horizontal="center" wrapText="1"/>
    </xf>
    <xf numFmtId="0" fontId="27" fillId="0" borderId="2" xfId="0" applyFont="1" applyBorder="1" applyAlignment="1">
      <alignment horizontal="center" wrapText="1"/>
    </xf>
    <xf numFmtId="0" fontId="27" fillId="0" borderId="2" xfId="0" applyFont="1" applyFill="1" applyBorder="1" applyAlignment="1">
      <alignment horizontal="center" wrapText="1"/>
    </xf>
    <xf numFmtId="4" fontId="27" fillId="0" borderId="2" xfId="0" applyNumberFormat="1" applyFont="1" applyFill="1" applyBorder="1" applyAlignment="1">
      <alignment horizontal="right" wrapText="1"/>
    </xf>
    <xf numFmtId="0" fontId="27" fillId="0" borderId="10" xfId="0" applyFont="1" applyFill="1" applyBorder="1" applyAlignment="1">
      <alignment horizontal="center" wrapText="1"/>
    </xf>
    <xf numFmtId="0" fontId="27" fillId="0" borderId="57" xfId="0" applyFont="1" applyFill="1" applyBorder="1" applyAlignment="1">
      <alignment horizontal="center" wrapText="1"/>
    </xf>
    <xf numFmtId="0" fontId="27" fillId="0" borderId="10" xfId="0" applyFont="1" applyBorder="1" applyAlignment="1">
      <alignment horizontal="center" wrapText="1"/>
    </xf>
    <xf numFmtId="0" fontId="27" fillId="0" borderId="57" xfId="0" applyFont="1" applyBorder="1" applyAlignment="1">
      <alignment horizontal="center" wrapText="1"/>
    </xf>
    <xf numFmtId="0" fontId="34" fillId="0" borderId="34" xfId="0" applyFont="1" applyBorder="1" applyProtection="1"/>
    <xf numFmtId="0" fontId="33" fillId="7" borderId="1" xfId="0" applyFont="1" applyFill="1" applyBorder="1" applyAlignment="1">
      <alignment horizontal="center"/>
    </xf>
    <xf numFmtId="0" fontId="26" fillId="8" borderId="47" xfId="0" applyFont="1" applyFill="1" applyBorder="1" applyAlignment="1">
      <alignment horizontal="center"/>
    </xf>
    <xf numFmtId="0" fontId="39" fillId="9" borderId="47" xfId="0" applyFont="1" applyFill="1" applyBorder="1" applyAlignment="1">
      <alignment horizontal="center"/>
    </xf>
    <xf numFmtId="1" fontId="50" fillId="9" borderId="3" xfId="0" applyNumberFormat="1" applyFont="1" applyFill="1" applyBorder="1" applyAlignment="1" applyProtection="1">
      <alignment horizontal="center"/>
      <protection locked="0"/>
    </xf>
    <xf numFmtId="2" fontId="50" fillId="0" borderId="4" xfId="0" applyNumberFormat="1" applyFont="1" applyBorder="1" applyAlignment="1">
      <alignment horizontal="center"/>
    </xf>
    <xf numFmtId="0" fontId="46" fillId="0" borderId="0" xfId="0" applyFont="1" applyBorder="1"/>
    <xf numFmtId="0" fontId="46" fillId="0" borderId="20" xfId="0" applyFont="1" applyBorder="1"/>
    <xf numFmtId="0" fontId="55" fillId="6" borderId="1" xfId="0" applyFont="1" applyFill="1" applyBorder="1"/>
    <xf numFmtId="0" fontId="15" fillId="7" borderId="1" xfId="0" applyFont="1" applyFill="1" applyBorder="1" applyAlignment="1">
      <alignment horizontal="center"/>
    </xf>
    <xf numFmtId="0" fontId="55" fillId="6" borderId="22" xfId="0" applyFont="1" applyFill="1" applyBorder="1"/>
    <xf numFmtId="0" fontId="15" fillId="7" borderId="22" xfId="0" applyFont="1" applyFill="1" applyBorder="1" applyAlignment="1">
      <alignment horizontal="center"/>
    </xf>
    <xf numFmtId="0" fontId="46" fillId="0" borderId="10" xfId="0" applyFont="1" applyFill="1" applyBorder="1"/>
    <xf numFmtId="0" fontId="46" fillId="0" borderId="15" xfId="0" applyFont="1" applyBorder="1"/>
    <xf numFmtId="2" fontId="46" fillId="0" borderId="2" xfId="0" applyNumberFormat="1" applyFont="1" applyBorder="1"/>
    <xf numFmtId="2" fontId="27" fillId="0" borderId="2" xfId="0" quotePrefix="1" applyNumberFormat="1" applyFont="1" applyBorder="1" applyAlignment="1">
      <alignment wrapText="1"/>
    </xf>
    <xf numFmtId="1" fontId="56" fillId="0" borderId="2" xfId="0" quotePrefix="1" applyNumberFormat="1" applyFont="1" applyBorder="1" applyAlignment="1">
      <alignment horizontal="center" wrapText="1"/>
    </xf>
    <xf numFmtId="168" fontId="27" fillId="4" borderId="2" xfId="0" quotePrefix="1" applyNumberFormat="1" applyFont="1" applyFill="1" applyBorder="1" applyAlignment="1">
      <alignment horizontal="center" wrapText="1"/>
    </xf>
    <xf numFmtId="0" fontId="57" fillId="7" borderId="2" xfId="0" applyFont="1" applyFill="1" applyBorder="1" applyAlignment="1">
      <alignment horizontal="center"/>
    </xf>
    <xf numFmtId="0" fontId="32" fillId="7" borderId="2" xfId="0" applyFont="1" applyFill="1" applyBorder="1" applyAlignment="1">
      <alignment horizontal="center"/>
    </xf>
    <xf numFmtId="0" fontId="25" fillId="0" borderId="2" xfId="0" applyFont="1" applyFill="1" applyBorder="1" applyAlignment="1">
      <alignment horizontal="center"/>
    </xf>
    <xf numFmtId="0" fontId="24" fillId="0" borderId="2" xfId="0" applyFont="1" applyFill="1" applyBorder="1" applyAlignment="1">
      <alignment horizontal="center"/>
    </xf>
    <xf numFmtId="0" fontId="57" fillId="0" borderId="2" xfId="0" applyFont="1" applyFill="1" applyBorder="1" applyAlignment="1">
      <alignment horizontal="center"/>
    </xf>
    <xf numFmtId="2" fontId="58" fillId="0" borderId="2" xfId="0" applyNumberFormat="1" applyFont="1" applyFill="1" applyBorder="1" applyAlignment="1">
      <alignment horizontal="center"/>
    </xf>
    <xf numFmtId="44" fontId="11" fillId="0" borderId="3" xfId="1" applyFont="1" applyBorder="1" applyAlignment="1">
      <alignment horizontal="center"/>
    </xf>
    <xf numFmtId="44" fontId="46" fillId="0" borderId="4" xfId="1" applyFont="1" applyFill="1" applyBorder="1" applyAlignment="1">
      <alignment horizontal="center"/>
    </xf>
    <xf numFmtId="44" fontId="54" fillId="0" borderId="7" xfId="1" applyFont="1" applyFill="1" applyBorder="1" applyAlignment="1">
      <alignment horizontal="center"/>
    </xf>
    <xf numFmtId="4" fontId="27" fillId="0" borderId="2" xfId="0" quotePrefix="1" applyNumberFormat="1" applyFont="1" applyFill="1" applyBorder="1" applyAlignment="1">
      <alignment wrapText="1"/>
    </xf>
    <xf numFmtId="4" fontId="27" fillId="0" borderId="2" xfId="0" applyNumberFormat="1" applyFont="1" applyFill="1" applyBorder="1" applyAlignment="1">
      <alignment wrapText="1"/>
    </xf>
    <xf numFmtId="0" fontId="59" fillId="0" borderId="2" xfId="0" applyFont="1" applyFill="1" applyBorder="1" applyAlignment="1">
      <alignment horizontal="center"/>
    </xf>
    <xf numFmtId="0" fontId="57" fillId="7" borderId="57" xfId="0" applyFont="1" applyFill="1" applyBorder="1" applyAlignment="1">
      <alignment horizontal="center"/>
    </xf>
    <xf numFmtId="0" fontId="32" fillId="7" borderId="57" xfId="0" applyFont="1" applyFill="1" applyBorder="1" applyAlignment="1">
      <alignment horizontal="center"/>
    </xf>
    <xf numFmtId="0" fontId="24" fillId="0" borderId="57" xfId="0" applyFont="1" applyFill="1" applyBorder="1" applyAlignment="1">
      <alignment horizontal="center"/>
    </xf>
    <xf numFmtId="0" fontId="59" fillId="0" borderId="57" xfId="0" applyFont="1" applyFill="1" applyBorder="1" applyAlignment="1">
      <alignment horizontal="center"/>
    </xf>
    <xf numFmtId="2" fontId="58" fillId="0" borderId="57" xfId="0" applyNumberFormat="1" applyFont="1" applyFill="1" applyBorder="1" applyAlignment="1">
      <alignment horizontal="center"/>
    </xf>
    <xf numFmtId="0" fontId="57" fillId="7" borderId="10" xfId="0" applyFont="1" applyFill="1" applyBorder="1" applyAlignment="1">
      <alignment horizontal="center"/>
    </xf>
    <xf numFmtId="0" fontId="32" fillId="7" borderId="10" xfId="0" applyFont="1" applyFill="1" applyBorder="1" applyAlignment="1">
      <alignment horizontal="center"/>
    </xf>
    <xf numFmtId="0" fontId="24" fillId="0" borderId="10" xfId="0" applyFont="1" applyFill="1" applyBorder="1" applyAlignment="1">
      <alignment horizontal="center"/>
    </xf>
    <xf numFmtId="0" fontId="59" fillId="0" borderId="10" xfId="0" applyFont="1" applyFill="1" applyBorder="1" applyAlignment="1">
      <alignment horizontal="center"/>
    </xf>
    <xf numFmtId="2" fontId="58" fillId="0" borderId="10" xfId="0" applyNumberFormat="1" applyFont="1" applyFill="1" applyBorder="1" applyAlignment="1">
      <alignment horizontal="center"/>
    </xf>
    <xf numFmtId="0" fontId="58" fillId="0" borderId="2" xfId="0" applyFont="1" applyFill="1" applyBorder="1" applyAlignment="1">
      <alignment horizontal="center"/>
    </xf>
    <xf numFmtId="0" fontId="57" fillId="0" borderId="57" xfId="0" applyFont="1" applyFill="1" applyBorder="1" applyAlignment="1">
      <alignment horizontal="center"/>
    </xf>
    <xf numFmtId="0" fontId="57" fillId="0" borderId="10" xfId="0" applyFont="1" applyFill="1" applyBorder="1" applyAlignment="1">
      <alignment horizontal="center"/>
    </xf>
    <xf numFmtId="0" fontId="27" fillId="0" borderId="2" xfId="0" quotePrefix="1" applyFont="1" applyBorder="1" applyAlignment="1">
      <alignment horizontal="center" wrapText="1"/>
    </xf>
    <xf numFmtId="0" fontId="60" fillId="0" borderId="16" xfId="0" applyFont="1" applyBorder="1"/>
    <xf numFmtId="0" fontId="60" fillId="0" borderId="16" xfId="0" applyFont="1" applyBorder="1" applyAlignment="1">
      <alignment horizontal="center"/>
    </xf>
    <xf numFmtId="166" fontId="60" fillId="0" borderId="16" xfId="0" applyNumberFormat="1" applyFont="1" applyBorder="1" applyAlignment="1">
      <alignment horizontal="center"/>
    </xf>
    <xf numFmtId="0" fontId="46" fillId="0" borderId="0" xfId="0" applyFont="1" applyAlignment="1">
      <alignment horizontal="center"/>
    </xf>
    <xf numFmtId="0" fontId="46" fillId="0" borderId="0" xfId="0" applyFont="1"/>
    <xf numFmtId="0" fontId="46" fillId="0" borderId="0" xfId="0" applyFont="1" applyAlignment="1">
      <alignment horizontal="left"/>
    </xf>
    <xf numFmtId="0" fontId="47" fillId="0" borderId="0" xfId="0" applyFont="1" applyAlignment="1">
      <alignment horizontal="left"/>
    </xf>
    <xf numFmtId="0" fontId="46" fillId="0" borderId="0" xfId="0" applyFont="1" applyFill="1" applyAlignment="1">
      <alignment horizontal="left"/>
    </xf>
    <xf numFmtId="0" fontId="47" fillId="0" borderId="0" xfId="0" applyFont="1"/>
    <xf numFmtId="0" fontId="46" fillId="0" borderId="0" xfId="0" applyFont="1" applyFill="1"/>
    <xf numFmtId="0" fontId="27" fillId="0" borderId="0" xfId="0" applyFont="1"/>
    <xf numFmtId="0" fontId="47" fillId="0" borderId="0" xfId="0" applyFont="1" applyAlignment="1">
      <alignment horizontal="center"/>
    </xf>
    <xf numFmtId="0" fontId="46" fillId="0" borderId="0" xfId="0" applyFont="1" applyFill="1" applyAlignment="1">
      <alignment horizontal="center"/>
    </xf>
    <xf numFmtId="0" fontId="28" fillId="0" borderId="0" xfId="0" applyFont="1"/>
    <xf numFmtId="0" fontId="66" fillId="0" borderId="0" xfId="0" applyFont="1" applyAlignment="1">
      <alignment horizontal="center"/>
    </xf>
    <xf numFmtId="0" fontId="67" fillId="0" borderId="0" xfId="0" applyFont="1" applyAlignment="1">
      <alignment horizontal="center"/>
    </xf>
    <xf numFmtId="0" fontId="66" fillId="0" borderId="0" xfId="0" applyFont="1" applyFill="1" applyAlignment="1">
      <alignment horizontal="center"/>
    </xf>
    <xf numFmtId="2" fontId="46" fillId="0" borderId="0" xfId="0" applyNumberFormat="1" applyFont="1" applyAlignment="1">
      <alignment horizontal="center"/>
    </xf>
    <xf numFmtId="2" fontId="47" fillId="0" borderId="0" xfId="0" applyNumberFormat="1" applyFont="1" applyAlignment="1">
      <alignment horizontal="center"/>
    </xf>
    <xf numFmtId="2" fontId="46" fillId="0" borderId="0" xfId="0" applyNumberFormat="1" applyFont="1" applyFill="1" applyAlignment="1">
      <alignment horizontal="center"/>
    </xf>
    <xf numFmtId="44" fontId="27" fillId="0" borderId="0" xfId="0" applyNumberFormat="1" applyFont="1"/>
    <xf numFmtId="0" fontId="66" fillId="0" borderId="0" xfId="0" applyFont="1" applyFill="1" applyBorder="1"/>
    <xf numFmtId="2" fontId="54" fillId="0" borderId="0" xfId="0" applyNumberFormat="1" applyFont="1" applyAlignment="1">
      <alignment horizontal="center"/>
    </xf>
    <xf numFmtId="4" fontId="60" fillId="0" borderId="16" xfId="0" applyNumberFormat="1" applyFont="1" applyBorder="1" applyAlignment="1">
      <alignment horizontal="center"/>
    </xf>
    <xf numFmtId="165" fontId="68" fillId="0" borderId="7" xfId="1" applyNumberFormat="1" applyFont="1" applyFill="1" applyBorder="1" applyAlignment="1">
      <alignment horizontal="center"/>
    </xf>
    <xf numFmtId="0" fontId="46" fillId="5" borderId="0" xfId="0" applyFont="1" applyFill="1"/>
    <xf numFmtId="0" fontId="11" fillId="5" borderId="0" xfId="0" applyFont="1" applyFill="1" applyAlignment="1">
      <alignment horizontal="center"/>
    </xf>
    <xf numFmtId="0" fontId="32" fillId="5" borderId="0" xfId="0" applyFont="1" applyFill="1" applyAlignment="1">
      <alignment horizontal="center"/>
    </xf>
    <xf numFmtId="0" fontId="69" fillId="0" borderId="2" xfId="0" applyFont="1" applyBorder="1" applyAlignment="1">
      <alignment horizontal="center"/>
    </xf>
    <xf numFmtId="4" fontId="32" fillId="5" borderId="0" xfId="0" applyNumberFormat="1" applyFont="1" applyFill="1" applyAlignment="1">
      <alignment horizontal="center"/>
    </xf>
    <xf numFmtId="4" fontId="32" fillId="0" borderId="20" xfId="0" applyNumberFormat="1" applyFont="1" applyBorder="1" applyAlignment="1">
      <alignment horizontal="center"/>
    </xf>
    <xf numFmtId="4" fontId="38" fillId="6" borderId="1" xfId="0" applyNumberFormat="1" applyFont="1" applyFill="1" applyBorder="1" applyAlignment="1">
      <alignment horizontal="center"/>
    </xf>
    <xf numFmtId="4" fontId="38" fillId="6" borderId="22" xfId="0" applyNumberFormat="1" applyFont="1" applyFill="1" applyBorder="1" applyAlignment="1">
      <alignment horizontal="center"/>
    </xf>
    <xf numFmtId="4" fontId="32" fillId="0" borderId="10" xfId="0" applyNumberFormat="1" applyFont="1" applyFill="1" applyBorder="1" applyAlignment="1">
      <alignment horizontal="center"/>
    </xf>
    <xf numFmtId="4" fontId="47" fillId="0" borderId="2" xfId="0" applyNumberFormat="1" applyFont="1" applyFill="1" applyBorder="1" applyAlignment="1">
      <alignment horizontal="center" wrapText="1"/>
    </xf>
    <xf numFmtId="4" fontId="47" fillId="0" borderId="2" xfId="0" applyNumberFormat="1" applyFont="1" applyBorder="1" applyAlignment="1">
      <alignment horizontal="center" wrapText="1"/>
    </xf>
    <xf numFmtId="4" fontId="47" fillId="0" borderId="10" xfId="0" applyNumberFormat="1" applyFont="1" applyFill="1" applyBorder="1" applyAlignment="1">
      <alignment horizontal="center" wrapText="1"/>
    </xf>
    <xf numFmtId="4" fontId="47" fillId="0" borderId="57" xfId="0" applyNumberFormat="1" applyFont="1" applyBorder="1" applyAlignment="1">
      <alignment horizontal="center" wrapText="1"/>
    </xf>
    <xf numFmtId="4" fontId="47" fillId="0" borderId="10" xfId="0" applyNumberFormat="1" applyFont="1" applyBorder="1" applyAlignment="1">
      <alignment horizontal="center" wrapText="1"/>
    </xf>
    <xf numFmtId="4" fontId="32" fillId="0" borderId="0" xfId="0" applyNumberFormat="1" applyFont="1" applyAlignment="1">
      <alignment horizontal="center"/>
    </xf>
    <xf numFmtId="4" fontId="64" fillId="0" borderId="0" xfId="0" applyNumberFormat="1" applyFont="1"/>
    <xf numFmtId="4" fontId="47" fillId="0" borderId="57" xfId="0" applyNumberFormat="1" applyFont="1" applyFill="1" applyBorder="1" applyAlignment="1">
      <alignment horizontal="center" wrapText="1"/>
    </xf>
    <xf numFmtId="4" fontId="38" fillId="0" borderId="0" xfId="0" applyNumberFormat="1" applyFont="1" applyAlignment="1">
      <alignment horizontal="center"/>
    </xf>
    <xf numFmtId="0" fontId="69" fillId="5" borderId="0" xfId="0" applyFont="1" applyFill="1" applyAlignment="1" applyProtection="1">
      <alignment horizontal="center"/>
    </xf>
    <xf numFmtId="0" fontId="46" fillId="5" borderId="0" xfId="0" applyFont="1" applyFill="1" applyAlignment="1" applyProtection="1">
      <alignment horizontal="center"/>
    </xf>
    <xf numFmtId="0" fontId="46" fillId="5" borderId="0" xfId="0" applyFont="1" applyFill="1" applyProtection="1"/>
    <xf numFmtId="0" fontId="69" fillId="0" borderId="20" xfId="0" applyFont="1" applyBorder="1" applyAlignment="1" applyProtection="1">
      <alignment horizontal="center"/>
    </xf>
    <xf numFmtId="0" fontId="46" fillId="0" borderId="20" xfId="0" applyFont="1" applyBorder="1" applyAlignment="1" applyProtection="1">
      <alignment horizontal="center"/>
    </xf>
    <xf numFmtId="0" fontId="46" fillId="0" borderId="20" xfId="0" applyFont="1" applyBorder="1" applyProtection="1"/>
    <xf numFmtId="0" fontId="69" fillId="6" borderId="22" xfId="0" applyFont="1" applyFill="1" applyBorder="1" applyAlignment="1" applyProtection="1">
      <alignment horizontal="center"/>
    </xf>
    <xf numFmtId="0" fontId="46" fillId="6" borderId="36" xfId="0" applyFont="1" applyFill="1" applyBorder="1" applyAlignment="1" applyProtection="1">
      <alignment horizontal="center"/>
    </xf>
    <xf numFmtId="0" fontId="46" fillId="6" borderId="22" xfId="0" applyFont="1" applyFill="1" applyBorder="1" applyProtection="1"/>
    <xf numFmtId="0" fontId="69" fillId="0" borderId="10" xfId="0" applyFont="1" applyFill="1" applyBorder="1" applyAlignment="1" applyProtection="1">
      <alignment horizontal="center"/>
    </xf>
    <xf numFmtId="0" fontId="46" fillId="0" borderId="29" xfId="0" applyFont="1" applyFill="1" applyBorder="1" applyAlignment="1" applyProtection="1">
      <alignment horizontal="center"/>
    </xf>
    <xf numFmtId="0" fontId="46" fillId="0" borderId="10" xfId="0" applyFont="1" applyFill="1" applyBorder="1" applyProtection="1"/>
    <xf numFmtId="0" fontId="32" fillId="5" borderId="0" xfId="0" applyFont="1" applyFill="1" applyAlignment="1" applyProtection="1">
      <alignment horizontal="center"/>
    </xf>
    <xf numFmtId="0" fontId="32" fillId="0" borderId="20" xfId="0" applyFont="1" applyBorder="1" applyAlignment="1" applyProtection="1">
      <alignment horizontal="center"/>
    </xf>
    <xf numFmtId="0" fontId="32" fillId="6" borderId="22" xfId="0" applyFont="1" applyFill="1" applyBorder="1" applyAlignment="1" applyProtection="1">
      <alignment horizontal="center"/>
    </xf>
    <xf numFmtId="0" fontId="32" fillId="0" borderId="10" xfId="0" applyFont="1" applyFill="1" applyBorder="1" applyAlignment="1" applyProtection="1">
      <alignment horizontal="center"/>
    </xf>
    <xf numFmtId="4" fontId="46" fillId="5" borderId="0" xfId="0" applyNumberFormat="1" applyFont="1" applyFill="1" applyProtection="1"/>
    <xf numFmtId="1" fontId="46" fillId="5" borderId="0" xfId="0" applyNumberFormat="1" applyFont="1" applyFill="1" applyAlignment="1" applyProtection="1">
      <alignment horizontal="center"/>
    </xf>
    <xf numFmtId="168" fontId="46" fillId="5" borderId="0" xfId="0" applyNumberFormat="1" applyFont="1" applyFill="1" applyAlignment="1" applyProtection="1">
      <alignment horizontal="center"/>
    </xf>
    <xf numFmtId="4" fontId="46" fillId="0" borderId="20" xfId="0" applyNumberFormat="1" applyFont="1" applyBorder="1" applyProtection="1"/>
    <xf numFmtId="1" fontId="46" fillId="0" borderId="20" xfId="0" applyNumberFormat="1" applyFont="1" applyBorder="1" applyAlignment="1" applyProtection="1">
      <alignment horizontal="center"/>
    </xf>
    <xf numFmtId="168" fontId="46" fillId="0" borderId="20" xfId="0" applyNumberFormat="1" applyFont="1" applyBorder="1" applyAlignment="1" applyProtection="1">
      <alignment horizontal="center"/>
    </xf>
    <xf numFmtId="4" fontId="11" fillId="6" borderId="22" xfId="0" applyNumberFormat="1" applyFont="1" applyFill="1" applyBorder="1" applyProtection="1"/>
    <xf numFmtId="1" fontId="56" fillId="6" borderId="22" xfId="0" applyNumberFormat="1" applyFont="1" applyFill="1" applyBorder="1" applyAlignment="1" applyProtection="1">
      <alignment horizontal="center"/>
    </xf>
    <xf numFmtId="168" fontId="46" fillId="6" borderId="22" xfId="0" applyNumberFormat="1" applyFont="1" applyFill="1" applyBorder="1" applyAlignment="1" applyProtection="1">
      <alignment horizontal="center"/>
    </xf>
    <xf numFmtId="0" fontId="46" fillId="6" borderId="22" xfId="0" applyFont="1" applyFill="1" applyBorder="1" applyAlignment="1" applyProtection="1">
      <alignment horizontal="center"/>
    </xf>
    <xf numFmtId="4" fontId="46" fillId="0" borderId="10" xfId="0" applyNumberFormat="1" applyFont="1" applyFill="1" applyBorder="1" applyProtection="1"/>
    <xf numFmtId="1" fontId="56" fillId="0" borderId="10" xfId="0" applyNumberFormat="1" applyFont="1" applyFill="1" applyBorder="1" applyAlignment="1" applyProtection="1">
      <alignment horizontal="center"/>
    </xf>
    <xf numFmtId="168" fontId="46" fillId="0" borderId="10" xfId="0" applyNumberFormat="1" applyFont="1" applyFill="1" applyBorder="1" applyAlignment="1" applyProtection="1">
      <alignment horizontal="center"/>
    </xf>
    <xf numFmtId="0" fontId="46" fillId="0" borderId="10" xfId="0" applyFont="1" applyFill="1" applyBorder="1" applyAlignment="1" applyProtection="1">
      <alignment horizontal="center"/>
    </xf>
    <xf numFmtId="4" fontId="53" fillId="5" borderId="0" xfId="0" applyNumberFormat="1" applyFont="1" applyFill="1" applyAlignment="1" applyProtection="1">
      <alignment horizontal="center"/>
    </xf>
    <xf numFmtId="4" fontId="12" fillId="5" borderId="0" xfId="0" applyNumberFormat="1" applyFont="1" applyFill="1" applyAlignment="1" applyProtection="1">
      <alignment horizontal="left"/>
    </xf>
    <xf numFmtId="0" fontId="14" fillId="0" borderId="0" xfId="0" applyFont="1" applyFill="1" applyAlignment="1" applyProtection="1">
      <alignment horizontal="right"/>
    </xf>
    <xf numFmtId="4" fontId="46" fillId="0" borderId="20" xfId="0" applyNumberFormat="1" applyFont="1" applyBorder="1" applyAlignment="1" applyProtection="1">
      <alignment horizontal="center"/>
    </xf>
    <xf numFmtId="4" fontId="17" fillId="0" borderId="20" xfId="0" applyNumberFormat="1" applyFont="1" applyBorder="1" applyAlignment="1" applyProtection="1">
      <alignment horizontal="right"/>
    </xf>
    <xf numFmtId="0" fontId="13" fillId="0" borderId="20" xfId="0" applyFont="1" applyBorder="1" applyProtection="1"/>
    <xf numFmtId="0" fontId="18" fillId="0" borderId="20" xfId="0" applyFont="1" applyBorder="1" applyProtection="1"/>
    <xf numFmtId="4" fontId="19" fillId="9" borderId="22" xfId="0" applyNumberFormat="1" applyFont="1" applyFill="1" applyBorder="1" applyAlignment="1" applyProtection="1">
      <alignment horizontal="center"/>
    </xf>
    <xf numFmtId="4" fontId="19" fillId="9" borderId="22" xfId="0" applyNumberFormat="1" applyFont="1" applyFill="1" applyBorder="1" applyAlignment="1" applyProtection="1">
      <alignment horizontal="right"/>
    </xf>
    <xf numFmtId="0" fontId="50" fillId="9" borderId="37" xfId="0" applyFont="1" applyFill="1" applyBorder="1" applyAlignment="1" applyProtection="1">
      <alignment horizontal="center"/>
    </xf>
    <xf numFmtId="0" fontId="50" fillId="9" borderId="38" xfId="0" applyFont="1" applyFill="1" applyBorder="1" applyAlignment="1" applyProtection="1">
      <alignment horizontal="center"/>
    </xf>
    <xf numFmtId="4" fontId="19" fillId="0" borderId="10" xfId="0" applyNumberFormat="1" applyFont="1" applyFill="1" applyBorder="1" applyAlignment="1" applyProtection="1">
      <alignment horizontal="center"/>
    </xf>
    <xf numFmtId="4" fontId="19" fillId="0" borderId="10" xfId="0" applyNumberFormat="1" applyFont="1" applyFill="1" applyBorder="1" applyAlignment="1" applyProtection="1">
      <alignment horizontal="right"/>
    </xf>
    <xf numFmtId="0" fontId="50" fillId="0" borderId="35" xfId="0" applyFont="1" applyFill="1" applyBorder="1" applyAlignment="1" applyProtection="1">
      <alignment horizontal="center"/>
    </xf>
    <xf numFmtId="0" fontId="50" fillId="0" borderId="6" xfId="0" applyFont="1" applyFill="1" applyBorder="1" applyAlignment="1" applyProtection="1">
      <alignment horizontal="center"/>
    </xf>
    <xf numFmtId="14" fontId="29" fillId="3" borderId="0" xfId="0" applyNumberFormat="1" applyFont="1" applyFill="1" applyProtection="1"/>
    <xf numFmtId="0" fontId="16" fillId="0" borderId="0" xfId="0" applyFont="1" applyAlignment="1" applyProtection="1">
      <alignment horizontal="left"/>
    </xf>
    <xf numFmtId="44" fontId="56" fillId="0" borderId="0" xfId="1" applyFont="1" applyAlignment="1" applyProtection="1">
      <alignment horizontal="left"/>
    </xf>
    <xf numFmtId="0" fontId="46" fillId="0" borderId="0" xfId="0" applyFont="1" applyProtection="1"/>
    <xf numFmtId="0" fontId="54" fillId="0" borderId="20" xfId="0" applyFont="1" applyBorder="1" applyProtection="1"/>
    <xf numFmtId="0" fontId="11" fillId="9" borderId="37" xfId="0" applyFont="1" applyFill="1" applyBorder="1" applyAlignment="1" applyProtection="1">
      <alignment horizontal="center"/>
    </xf>
    <xf numFmtId="0" fontId="11" fillId="9" borderId="38" xfId="0" applyFont="1" applyFill="1" applyBorder="1" applyAlignment="1" applyProtection="1">
      <alignment horizontal="center"/>
    </xf>
    <xf numFmtId="0" fontId="20" fillId="9" borderId="39" xfId="0" applyFont="1" applyFill="1" applyBorder="1" applyAlignment="1" applyProtection="1">
      <alignment horizontal="center"/>
    </xf>
    <xf numFmtId="0" fontId="50" fillId="9" borderId="39" xfId="0" applyFont="1" applyFill="1" applyBorder="1" applyAlignment="1" applyProtection="1">
      <alignment horizontal="center"/>
    </xf>
    <xf numFmtId="0" fontId="20" fillId="0" borderId="35" xfId="0" applyFont="1" applyFill="1" applyBorder="1" applyAlignment="1" applyProtection="1">
      <alignment horizontal="center"/>
    </xf>
    <xf numFmtId="0" fontId="20" fillId="0" borderId="6" xfId="0" applyFont="1" applyFill="1" applyBorder="1" applyAlignment="1" applyProtection="1">
      <alignment horizontal="center"/>
    </xf>
    <xf numFmtId="0" fontId="20" fillId="0" borderId="34" xfId="0" applyFont="1" applyFill="1" applyBorder="1" applyAlignment="1" applyProtection="1">
      <alignment horizontal="center"/>
    </xf>
    <xf numFmtId="0" fontId="69" fillId="0" borderId="2" xfId="0" applyFont="1" applyBorder="1" applyAlignment="1" applyProtection="1">
      <alignment horizontal="center"/>
    </xf>
    <xf numFmtId="0" fontId="46" fillId="0" borderId="2" xfId="0" applyFont="1" applyBorder="1" applyAlignment="1" applyProtection="1">
      <alignment horizontal="center"/>
    </xf>
    <xf numFmtId="0" fontId="46" fillId="0" borderId="2" xfId="0" applyFont="1" applyBorder="1" applyProtection="1"/>
    <xf numFmtId="0" fontId="47" fillId="0" borderId="2" xfId="0" applyFont="1" applyFill="1" applyBorder="1" applyAlignment="1" applyProtection="1">
      <alignment horizontal="center" wrapText="1"/>
    </xf>
    <xf numFmtId="4" fontId="27" fillId="0" borderId="2" xfId="0" applyNumberFormat="1" applyFont="1" applyFill="1" applyBorder="1" applyAlignment="1" applyProtection="1">
      <alignment horizontal="right" wrapText="1"/>
    </xf>
    <xf numFmtId="1" fontId="56" fillId="0" borderId="2" xfId="0" quotePrefix="1" applyNumberFormat="1" applyFont="1" applyBorder="1" applyAlignment="1" applyProtection="1">
      <alignment horizontal="center" wrapText="1"/>
    </xf>
    <xf numFmtId="168" fontId="27" fillId="4" borderId="2" xfId="0" quotePrefix="1" applyNumberFormat="1" applyFont="1" applyFill="1" applyBorder="1" applyAlignment="1" applyProtection="1">
      <alignment horizontal="center" wrapText="1"/>
    </xf>
    <xf numFmtId="0" fontId="27" fillId="0" borderId="2" xfId="0" applyFont="1" applyFill="1" applyBorder="1" applyAlignment="1" applyProtection="1">
      <alignment horizontal="center" wrapText="1"/>
    </xf>
    <xf numFmtId="4" fontId="21" fillId="0" borderId="2" xfId="0" applyNumberFormat="1" applyFont="1" applyBorder="1" applyProtection="1"/>
    <xf numFmtId="4" fontId="21" fillId="0" borderId="2" xfId="0" applyNumberFormat="1" applyFont="1" applyBorder="1" applyAlignment="1" applyProtection="1">
      <alignment horizontal="right"/>
    </xf>
    <xf numFmtId="2" fontId="50" fillId="0" borderId="4" xfId="0" applyNumberFormat="1" applyFont="1" applyBorder="1" applyAlignment="1" applyProtection="1">
      <alignment horizontal="center"/>
    </xf>
    <xf numFmtId="44" fontId="11" fillId="0" borderId="3" xfId="1" applyFont="1" applyBorder="1" applyAlignment="1" applyProtection="1">
      <alignment horizontal="center"/>
    </xf>
    <xf numFmtId="44" fontId="46" fillId="0" borderId="4" xfId="1" applyFont="1" applyFill="1" applyBorder="1" applyAlignment="1" applyProtection="1">
      <alignment horizontal="center"/>
    </xf>
    <xf numFmtId="44" fontId="54" fillId="0" borderId="7" xfId="1" applyFont="1" applyFill="1" applyBorder="1" applyAlignment="1" applyProtection="1">
      <alignment horizontal="center"/>
    </xf>
    <xf numFmtId="165" fontId="68" fillId="0" borderId="7" xfId="1" applyNumberFormat="1" applyFont="1" applyFill="1" applyBorder="1" applyAlignment="1" applyProtection="1">
      <alignment horizontal="center"/>
    </xf>
    <xf numFmtId="0" fontId="46" fillId="0" borderId="0" xfId="0" applyFont="1" applyBorder="1" applyProtection="1"/>
    <xf numFmtId="0" fontId="69" fillId="0" borderId="10" xfId="0" applyFont="1" applyBorder="1" applyAlignment="1" applyProtection="1">
      <alignment horizontal="center"/>
    </xf>
    <xf numFmtId="0" fontId="46" fillId="0" borderId="10" xfId="0" applyFont="1" applyBorder="1" applyAlignment="1" applyProtection="1">
      <alignment horizontal="center"/>
    </xf>
    <xf numFmtId="0" fontId="46" fillId="0" borderId="10" xfId="0" applyFont="1" applyBorder="1" applyProtection="1"/>
    <xf numFmtId="0" fontId="69" fillId="0" borderId="57" xfId="0" applyFont="1" applyBorder="1" applyAlignment="1" applyProtection="1">
      <alignment horizontal="center"/>
    </xf>
    <xf numFmtId="0" fontId="46" fillId="0" borderId="57" xfId="0" applyFont="1" applyBorder="1" applyProtection="1"/>
    <xf numFmtId="0" fontId="47" fillId="0" borderId="10" xfId="0" applyFont="1" applyFill="1" applyBorder="1" applyAlignment="1" applyProtection="1">
      <alignment horizontal="center" wrapText="1"/>
    </xf>
    <xf numFmtId="0" fontId="47" fillId="0" borderId="2" xfId="0" applyFont="1" applyBorder="1" applyAlignment="1" applyProtection="1">
      <alignment horizontal="center" wrapText="1"/>
    </xf>
    <xf numFmtId="0" fontId="47" fillId="0" borderId="57" xfId="0" applyFont="1" applyBorder="1" applyAlignment="1" applyProtection="1">
      <alignment horizontal="center" wrapText="1"/>
    </xf>
    <xf numFmtId="4" fontId="27" fillId="0" borderId="10" xfId="0" applyNumberFormat="1" applyFont="1" applyFill="1" applyBorder="1" applyAlignment="1" applyProtection="1">
      <alignment horizontal="right" wrapText="1"/>
    </xf>
    <xf numFmtId="168" fontId="27" fillId="4" borderId="10" xfId="0" quotePrefix="1" applyNumberFormat="1" applyFont="1" applyFill="1" applyBorder="1" applyAlignment="1" applyProtection="1">
      <alignment horizontal="center" wrapText="1"/>
    </xf>
    <xf numFmtId="0" fontId="27" fillId="0" borderId="10" xfId="0" applyFont="1" applyFill="1" applyBorder="1" applyAlignment="1" applyProtection="1">
      <alignment horizontal="center" wrapText="1"/>
    </xf>
    <xf numFmtId="0" fontId="27" fillId="0" borderId="2" xfId="0" applyFont="1" applyBorder="1" applyAlignment="1" applyProtection="1">
      <alignment horizontal="center" wrapText="1"/>
    </xf>
    <xf numFmtId="168" fontId="27" fillId="4" borderId="57" xfId="0" quotePrefix="1" applyNumberFormat="1" applyFont="1" applyFill="1" applyBorder="1" applyAlignment="1" applyProtection="1">
      <alignment horizontal="center" wrapText="1"/>
    </xf>
    <xf numFmtId="4" fontId="27" fillId="0" borderId="57" xfId="0" applyNumberFormat="1" applyFont="1" applyFill="1" applyBorder="1" applyAlignment="1" applyProtection="1">
      <alignment horizontal="right" wrapText="1"/>
    </xf>
    <xf numFmtId="4" fontId="21" fillId="0" borderId="10" xfId="0" applyNumberFormat="1" applyFont="1" applyBorder="1" applyProtection="1"/>
    <xf numFmtId="4" fontId="21" fillId="0" borderId="10" xfId="0" applyNumberFormat="1" applyFont="1" applyBorder="1" applyAlignment="1" applyProtection="1">
      <alignment horizontal="right"/>
    </xf>
    <xf numFmtId="2" fontId="50" fillId="0" borderId="40" xfId="0" applyNumberFormat="1" applyFont="1" applyBorder="1" applyAlignment="1" applyProtection="1">
      <alignment horizontal="center"/>
    </xf>
    <xf numFmtId="4" fontId="21" fillId="0" borderId="57" xfId="0" applyNumberFormat="1" applyFont="1" applyBorder="1" applyProtection="1"/>
    <xf numFmtId="4" fontId="21" fillId="0" borderId="57" xfId="0" applyNumberFormat="1" applyFont="1" applyBorder="1" applyAlignment="1" applyProtection="1">
      <alignment horizontal="right"/>
    </xf>
    <xf numFmtId="2" fontId="50" fillId="0" borderId="59" xfId="0" applyNumberFormat="1" applyFont="1" applyBorder="1" applyAlignment="1" applyProtection="1">
      <alignment horizontal="center"/>
    </xf>
    <xf numFmtId="44" fontId="11" fillId="0" borderId="35" xfId="1" applyFont="1" applyBorder="1" applyAlignment="1" applyProtection="1">
      <alignment horizontal="center"/>
    </xf>
    <xf numFmtId="44" fontId="46" fillId="0" borderId="40" xfId="1" applyFont="1" applyFill="1" applyBorder="1" applyAlignment="1" applyProtection="1">
      <alignment horizontal="center"/>
    </xf>
    <xf numFmtId="44" fontId="54" fillId="0" borderId="33" xfId="1" applyFont="1" applyFill="1" applyBorder="1" applyAlignment="1" applyProtection="1">
      <alignment horizontal="center"/>
    </xf>
    <xf numFmtId="165" fontId="68" fillId="0" borderId="33" xfId="1" applyNumberFormat="1" applyFont="1" applyFill="1" applyBorder="1" applyAlignment="1" applyProtection="1">
      <alignment horizontal="center"/>
    </xf>
    <xf numFmtId="44" fontId="11" fillId="0" borderId="58" xfId="1" applyFont="1" applyBorder="1" applyAlignment="1" applyProtection="1">
      <alignment horizontal="center"/>
    </xf>
    <xf numFmtId="44" fontId="46" fillId="0" borderId="59" xfId="1" applyFont="1" applyFill="1" applyBorder="1" applyAlignment="1" applyProtection="1">
      <alignment horizontal="center"/>
    </xf>
    <xf numFmtId="44" fontId="54" fillId="0" borderId="61" xfId="1" applyFont="1" applyFill="1" applyBorder="1" applyAlignment="1" applyProtection="1">
      <alignment horizontal="center"/>
    </xf>
    <xf numFmtId="165" fontId="68" fillId="0" borderId="61" xfId="1" applyNumberFormat="1" applyFont="1" applyFill="1" applyBorder="1" applyAlignment="1" applyProtection="1">
      <alignment horizontal="center"/>
    </xf>
    <xf numFmtId="0" fontId="46" fillId="0" borderId="57" xfId="0" applyFont="1" applyBorder="1" applyAlignment="1" applyProtection="1">
      <alignment horizontal="center"/>
    </xf>
    <xf numFmtId="1" fontId="56" fillId="0" borderId="57" xfId="0" quotePrefix="1" applyNumberFormat="1" applyFont="1" applyBorder="1" applyAlignment="1" applyProtection="1">
      <alignment horizontal="center" wrapText="1"/>
    </xf>
    <xf numFmtId="0" fontId="27" fillId="0" borderId="57" xfId="0" applyFont="1" applyBorder="1" applyAlignment="1" applyProtection="1">
      <alignment horizontal="center" wrapText="1"/>
    </xf>
    <xf numFmtId="0" fontId="69" fillId="0" borderId="0" xfId="0" applyFont="1" applyAlignment="1" applyProtection="1">
      <alignment horizontal="center"/>
    </xf>
    <xf numFmtId="0" fontId="46" fillId="0" borderId="0" xfId="0" applyFont="1" applyAlignment="1" applyProtection="1">
      <alignment horizontal="center"/>
    </xf>
    <xf numFmtId="0" fontId="23" fillId="0" borderId="0" xfId="0" applyFont="1" applyAlignment="1" applyProtection="1">
      <alignment horizontal="center"/>
    </xf>
    <xf numFmtId="0" fontId="27" fillId="0" borderId="0" xfId="0" applyFont="1" applyAlignment="1" applyProtection="1">
      <alignment horizontal="center"/>
    </xf>
    <xf numFmtId="0" fontId="27" fillId="0" borderId="0" xfId="0" applyFont="1" applyProtection="1"/>
    <xf numFmtId="0" fontId="28" fillId="0" borderId="0" xfId="0" applyFont="1" applyProtection="1"/>
    <xf numFmtId="0" fontId="69" fillId="0" borderId="0" xfId="0" applyFont="1" applyProtection="1"/>
    <xf numFmtId="0" fontId="66" fillId="0" borderId="0" xfId="0" applyFont="1" applyFill="1" applyBorder="1" applyProtection="1"/>
    <xf numFmtId="0" fontId="32" fillId="0" borderId="0" xfId="0" applyFont="1" applyAlignment="1" applyProtection="1">
      <alignment horizontal="center"/>
    </xf>
    <xf numFmtId="44" fontId="64" fillId="0" borderId="0" xfId="0" applyNumberFormat="1" applyFont="1" applyProtection="1"/>
    <xf numFmtId="0" fontId="28" fillId="0" borderId="0" xfId="0" applyFont="1" applyAlignment="1" applyProtection="1">
      <alignment horizontal="center"/>
    </xf>
    <xf numFmtId="0" fontId="11" fillId="0" borderId="0" xfId="0" applyFont="1" applyAlignment="1" applyProtection="1">
      <alignment horizontal="center"/>
    </xf>
    <xf numFmtId="4" fontId="60" fillId="0" borderId="16" xfId="0" applyNumberFormat="1" applyFont="1" applyBorder="1" applyProtection="1"/>
    <xf numFmtId="4" fontId="46" fillId="0" borderId="0" xfId="0" applyNumberFormat="1" applyFont="1" applyProtection="1"/>
    <xf numFmtId="1" fontId="46" fillId="0" borderId="0" xfId="0" applyNumberFormat="1" applyFont="1" applyProtection="1"/>
    <xf numFmtId="168" fontId="46" fillId="0" borderId="0" xfId="0" applyNumberFormat="1" applyFont="1" applyProtection="1"/>
    <xf numFmtId="4" fontId="27" fillId="0" borderId="0" xfId="0" applyNumberFormat="1" applyFont="1" applyProtection="1"/>
    <xf numFmtId="1" fontId="27" fillId="0" borderId="0" xfId="0" applyNumberFormat="1" applyFont="1" applyProtection="1"/>
    <xf numFmtId="168" fontId="27" fillId="0" borderId="0" xfId="0" applyNumberFormat="1" applyFont="1" applyProtection="1"/>
    <xf numFmtId="2" fontId="60" fillId="0" borderId="16" xfId="0" applyNumberFormat="1" applyFont="1" applyBorder="1" applyAlignment="1" applyProtection="1">
      <alignment horizontal="center"/>
    </xf>
    <xf numFmtId="0" fontId="62" fillId="0" borderId="0" xfId="0" applyFont="1" applyAlignment="1" applyProtection="1">
      <alignment horizontal="center"/>
    </xf>
    <xf numFmtId="0" fontId="62" fillId="0" borderId="0" xfId="0" applyFont="1" applyProtection="1"/>
    <xf numFmtId="0" fontId="60" fillId="0" borderId="16" xfId="0" applyFont="1" applyBorder="1" applyProtection="1"/>
    <xf numFmtId="44" fontId="61" fillId="0" borderId="16" xfId="0" applyNumberFormat="1" applyFont="1" applyBorder="1" applyProtection="1"/>
    <xf numFmtId="44" fontId="61" fillId="0" borderId="17" xfId="0" applyNumberFormat="1" applyFont="1" applyBorder="1" applyProtection="1"/>
    <xf numFmtId="165" fontId="60" fillId="0" borderId="32" xfId="0" applyNumberFormat="1" applyFont="1" applyBorder="1" applyProtection="1"/>
    <xf numFmtId="0" fontId="63" fillId="0" borderId="0" xfId="0" applyFont="1" applyAlignment="1" applyProtection="1">
      <alignment horizontal="center"/>
    </xf>
    <xf numFmtId="44" fontId="65" fillId="9" borderId="48" xfId="0" applyNumberFormat="1" applyFont="1" applyFill="1" applyBorder="1" applyProtection="1"/>
    <xf numFmtId="44" fontId="65" fillId="9" borderId="17" xfId="0" applyNumberFormat="1" applyFont="1" applyFill="1" applyBorder="1" applyProtection="1"/>
    <xf numFmtId="0" fontId="54" fillId="0" borderId="0" xfId="0" applyFont="1" applyProtection="1"/>
    <xf numFmtId="44" fontId="27" fillId="0" borderId="0" xfId="0" applyNumberFormat="1" applyFont="1" applyProtection="1"/>
    <xf numFmtId="44" fontId="28" fillId="0" borderId="0" xfId="0" applyNumberFormat="1" applyFont="1" applyProtection="1"/>
    <xf numFmtId="166" fontId="60" fillId="0" borderId="16" xfId="0" applyNumberFormat="1" applyFont="1" applyBorder="1" applyAlignment="1" applyProtection="1">
      <alignment horizontal="center"/>
    </xf>
    <xf numFmtId="0" fontId="22" fillId="5" borderId="0" xfId="0" applyFont="1" applyFill="1" applyAlignment="1" applyProtection="1">
      <alignment horizontal="left"/>
    </xf>
    <xf numFmtId="0" fontId="52" fillId="0" borderId="20" xfId="0" applyFont="1" applyBorder="1" applyProtection="1"/>
    <xf numFmtId="0" fontId="11" fillId="5" borderId="0" xfId="0" applyFont="1" applyFill="1" applyAlignment="1" applyProtection="1">
      <alignment horizontal="center"/>
    </xf>
    <xf numFmtId="0" fontId="11" fillId="0" borderId="20" xfId="0" applyFont="1" applyBorder="1" applyAlignment="1" applyProtection="1">
      <alignment horizontal="center"/>
    </xf>
    <xf numFmtId="0" fontId="11" fillId="6" borderId="22" xfId="0" applyFont="1" applyFill="1" applyBorder="1" applyAlignment="1" applyProtection="1">
      <alignment horizontal="center"/>
    </xf>
    <xf numFmtId="0" fontId="11" fillId="0" borderId="10" xfId="0" applyFont="1" applyFill="1" applyBorder="1" applyAlignment="1" applyProtection="1">
      <alignment horizontal="center"/>
    </xf>
    <xf numFmtId="1" fontId="46" fillId="0" borderId="10" xfId="0" applyNumberFormat="1" applyFont="1" applyBorder="1" applyAlignment="1" applyProtection="1">
      <alignment horizontal="center"/>
    </xf>
    <xf numFmtId="0" fontId="52" fillId="0" borderId="0" xfId="0" applyFont="1" applyProtection="1"/>
    <xf numFmtId="0" fontId="60" fillId="0" borderId="16" xfId="0" applyFont="1" applyBorder="1" applyAlignment="1" applyProtection="1">
      <alignment horizontal="center"/>
    </xf>
    <xf numFmtId="44" fontId="36" fillId="0" borderId="0" xfId="0" applyNumberFormat="1" applyFont="1" applyProtection="1"/>
    <xf numFmtId="0" fontId="27" fillId="0" borderId="10" xfId="0" applyFont="1" applyBorder="1" applyAlignment="1" applyProtection="1">
      <alignment horizontal="center" wrapText="1"/>
    </xf>
    <xf numFmtId="0" fontId="47" fillId="0" borderId="2" xfId="0" quotePrefix="1" applyFont="1" applyBorder="1" applyAlignment="1" applyProtection="1">
      <alignment horizontal="center" wrapText="1"/>
    </xf>
    <xf numFmtId="0" fontId="47" fillId="0" borderId="57" xfId="0" applyFont="1" applyFill="1" applyBorder="1" applyAlignment="1" applyProtection="1">
      <alignment horizontal="center" wrapText="1"/>
    </xf>
    <xf numFmtId="0" fontId="27" fillId="0" borderId="57" xfId="0" applyFont="1" applyFill="1" applyBorder="1" applyAlignment="1" applyProtection="1">
      <alignment horizontal="center" wrapText="1"/>
    </xf>
    <xf numFmtId="0" fontId="70" fillId="0" borderId="16" xfId="0" applyFont="1" applyBorder="1" applyAlignment="1" applyProtection="1">
      <alignment horizontal="center"/>
    </xf>
    <xf numFmtId="0" fontId="60" fillId="0" borderId="31" xfId="0" applyFont="1" applyBorder="1" applyAlignment="1" applyProtection="1">
      <alignment horizontal="center"/>
    </xf>
    <xf numFmtId="0" fontId="69" fillId="6" borderId="1" xfId="0" applyFont="1" applyFill="1" applyBorder="1" applyAlignment="1" applyProtection="1">
      <alignment horizontal="center"/>
    </xf>
    <xf numFmtId="0" fontId="46" fillId="6" borderId="47" xfId="0" applyFont="1" applyFill="1" applyBorder="1" applyAlignment="1" applyProtection="1">
      <alignment horizontal="center"/>
    </xf>
    <xf numFmtId="0" fontId="46" fillId="6" borderId="1" xfId="0" applyFont="1" applyFill="1" applyBorder="1" applyProtection="1"/>
    <xf numFmtId="0" fontId="32" fillId="6" borderId="1" xfId="0" applyFont="1" applyFill="1" applyBorder="1" applyAlignment="1" applyProtection="1">
      <alignment horizontal="center"/>
    </xf>
    <xf numFmtId="0" fontId="11" fillId="6" borderId="1" xfId="0" applyFont="1" applyFill="1" applyBorder="1" applyAlignment="1" applyProtection="1">
      <alignment horizontal="center"/>
    </xf>
    <xf numFmtId="4" fontId="11" fillId="6" borderId="1" xfId="0" applyNumberFormat="1" applyFont="1" applyFill="1" applyBorder="1" applyProtection="1"/>
    <xf numFmtId="1" fontId="56" fillId="6" borderId="1" xfId="0" applyNumberFormat="1" applyFont="1" applyFill="1" applyBorder="1" applyAlignment="1" applyProtection="1">
      <alignment horizontal="center"/>
    </xf>
    <xf numFmtId="168" fontId="46" fillId="6" borderId="1" xfId="0" applyNumberFormat="1" applyFont="1" applyFill="1" applyBorder="1" applyAlignment="1" applyProtection="1">
      <alignment horizontal="center"/>
    </xf>
    <xf numFmtId="0" fontId="46" fillId="6" borderId="1" xfId="0" applyFont="1" applyFill="1" applyBorder="1" applyAlignment="1" applyProtection="1">
      <alignment horizontal="center"/>
    </xf>
    <xf numFmtId="0" fontId="13" fillId="4" borderId="0" xfId="0" applyFont="1" applyFill="1" applyProtection="1"/>
    <xf numFmtId="4" fontId="19" fillId="9" borderId="1" xfId="0" applyNumberFormat="1" applyFont="1" applyFill="1" applyBorder="1" applyAlignment="1" applyProtection="1">
      <alignment horizontal="center"/>
    </xf>
    <xf numFmtId="4" fontId="19" fillId="9" borderId="1" xfId="0" applyNumberFormat="1" applyFont="1" applyFill="1" applyBorder="1" applyAlignment="1" applyProtection="1">
      <alignment horizontal="right"/>
    </xf>
    <xf numFmtId="0" fontId="50" fillId="9" borderId="46" xfId="0" applyFont="1" applyFill="1" applyBorder="1" applyAlignment="1" applyProtection="1">
      <alignment horizontal="center"/>
    </xf>
    <xf numFmtId="0" fontId="50" fillId="9" borderId="63" xfId="0" applyFont="1" applyFill="1" applyBorder="1" applyAlignment="1" applyProtection="1">
      <alignment horizontal="center"/>
    </xf>
    <xf numFmtId="0" fontId="56" fillId="0" borderId="0" xfId="0" applyFont="1" applyAlignment="1" applyProtection="1">
      <alignment horizontal="center"/>
    </xf>
    <xf numFmtId="0" fontId="11" fillId="9" borderId="46" xfId="0" applyFont="1" applyFill="1" applyBorder="1" applyAlignment="1" applyProtection="1">
      <alignment horizontal="center"/>
    </xf>
    <xf numFmtId="0" fontId="11" fillId="9" borderId="63" xfId="0" applyFont="1" applyFill="1" applyBorder="1" applyAlignment="1" applyProtection="1">
      <alignment horizontal="center"/>
    </xf>
    <xf numFmtId="0" fontId="20" fillId="9" borderId="51" xfId="0" applyFont="1" applyFill="1" applyBorder="1" applyAlignment="1" applyProtection="1">
      <alignment horizontal="center"/>
    </xf>
    <xf numFmtId="0" fontId="50" fillId="9" borderId="51" xfId="0" applyFont="1" applyFill="1" applyBorder="1" applyAlignment="1" applyProtection="1">
      <alignment horizontal="center"/>
    </xf>
    <xf numFmtId="0" fontId="46" fillId="0" borderId="0" xfId="0" applyFont="1" applyFill="1" applyBorder="1" applyProtection="1"/>
    <xf numFmtId="0" fontId="49" fillId="0" borderId="0" xfId="0" applyFont="1" applyBorder="1" applyProtection="1"/>
    <xf numFmtId="0" fontId="47" fillId="0" borderId="10" xfId="0" applyFont="1" applyBorder="1" applyAlignment="1" applyProtection="1">
      <alignment horizontal="center" wrapText="1"/>
    </xf>
    <xf numFmtId="1" fontId="60" fillId="0" borderId="16" xfId="0" applyNumberFormat="1" applyFont="1" applyBorder="1" applyAlignment="1" applyProtection="1">
      <alignment horizontal="center"/>
    </xf>
    <xf numFmtId="168" fontId="60" fillId="0" borderId="16" xfId="0" applyNumberFormat="1" applyFont="1" applyBorder="1" applyAlignment="1" applyProtection="1">
      <alignment horizontal="center"/>
    </xf>
    <xf numFmtId="0" fontId="48" fillId="0" borderId="0" xfId="0" applyFont="1" applyBorder="1" applyProtection="1"/>
    <xf numFmtId="0" fontId="52" fillId="6" borderId="14" xfId="0" applyFont="1" applyFill="1" applyBorder="1" applyProtection="1"/>
    <xf numFmtId="0" fontId="52" fillId="6" borderId="64" xfId="0" applyFont="1" applyFill="1" applyBorder="1" applyProtection="1"/>
    <xf numFmtId="0" fontId="52" fillId="0" borderId="65" xfId="0" applyFont="1" applyFill="1" applyBorder="1" applyProtection="1"/>
    <xf numFmtId="0" fontId="50" fillId="0" borderId="33" xfId="0" applyFont="1" applyFill="1" applyBorder="1" applyAlignment="1" applyProtection="1">
      <alignment horizontal="center"/>
    </xf>
    <xf numFmtId="0" fontId="46" fillId="0" borderId="15" xfId="0" applyFont="1" applyBorder="1" applyProtection="1"/>
    <xf numFmtId="0" fontId="46" fillId="0" borderId="66" xfId="0" applyFont="1" applyBorder="1" applyProtection="1"/>
    <xf numFmtId="0" fontId="46" fillId="0" borderId="65" xfId="0" applyFont="1" applyBorder="1" applyProtection="1"/>
    <xf numFmtId="0" fontId="69" fillId="0" borderId="62" xfId="0" applyFont="1" applyBorder="1" applyAlignment="1" applyProtection="1">
      <alignment horizontal="center"/>
    </xf>
    <xf numFmtId="0" fontId="51" fillId="0" borderId="48" xfId="0" applyFont="1" applyBorder="1" applyProtection="1"/>
    <xf numFmtId="0" fontId="11" fillId="0" borderId="0" xfId="0" applyFont="1" applyBorder="1" applyProtection="1"/>
    <xf numFmtId="0" fontId="11" fillId="0" borderId="0" xfId="0" applyFont="1" applyProtection="1"/>
    <xf numFmtId="0" fontId="20" fillId="0" borderId="0" xfId="0" applyFont="1" applyAlignment="1" applyProtection="1">
      <alignment horizontal="center"/>
    </xf>
    <xf numFmtId="4" fontId="27" fillId="0" borderId="2" xfId="0" applyNumberFormat="1" applyFont="1" applyFill="1" applyBorder="1" applyAlignment="1" applyProtection="1">
      <alignment wrapText="1"/>
    </xf>
    <xf numFmtId="4" fontId="27" fillId="0" borderId="57" xfId="0" applyNumberFormat="1" applyFont="1" applyFill="1" applyBorder="1" applyAlignment="1" applyProtection="1">
      <alignment wrapText="1"/>
    </xf>
    <xf numFmtId="4" fontId="27" fillId="0" borderId="10" xfId="0" applyNumberFormat="1" applyFont="1" applyFill="1" applyBorder="1" applyAlignment="1" applyProtection="1">
      <alignment wrapText="1"/>
    </xf>
    <xf numFmtId="4" fontId="27" fillId="0" borderId="10" xfId="0" applyNumberFormat="1" applyFont="1" applyBorder="1" applyAlignment="1" applyProtection="1">
      <alignment wrapText="1"/>
    </xf>
    <xf numFmtId="4" fontId="27" fillId="0" borderId="2" xfId="0" applyNumberFormat="1" applyFont="1" applyBorder="1" applyAlignment="1" applyProtection="1">
      <alignment wrapText="1"/>
    </xf>
    <xf numFmtId="4" fontId="27" fillId="0" borderId="57" xfId="0" applyNumberFormat="1" applyFont="1" applyBorder="1" applyAlignment="1" applyProtection="1">
      <alignment wrapText="1"/>
    </xf>
    <xf numFmtId="2" fontId="27" fillId="0" borderId="2" xfId="0" quotePrefix="1" applyNumberFormat="1" applyFont="1" applyBorder="1" applyAlignment="1" applyProtection="1">
      <alignment wrapText="1"/>
    </xf>
    <xf numFmtId="0" fontId="0" fillId="0" borderId="0" xfId="0"/>
    <xf numFmtId="0" fontId="34" fillId="0" borderId="0" xfId="0" applyFont="1" applyAlignment="1">
      <alignment wrapText="1"/>
    </xf>
    <xf numFmtId="0" fontId="42" fillId="0" borderId="0" xfId="0" applyFont="1"/>
    <xf numFmtId="0" fontId="0" fillId="0" borderId="0" xfId="0" applyFont="1" applyAlignment="1">
      <alignment horizontal="center"/>
    </xf>
    <xf numFmtId="0" fontId="0" fillId="0" borderId="34" xfId="0" applyFont="1" applyBorder="1" applyProtection="1"/>
    <xf numFmtId="0" fontId="0" fillId="0" borderId="0" xfId="0" applyFont="1" applyProtection="1"/>
    <xf numFmtId="0" fontId="77" fillId="11" borderId="0" xfId="2" applyFont="1" applyFill="1" applyAlignment="1" applyProtection="1">
      <alignment horizontal="center"/>
    </xf>
    <xf numFmtId="0" fontId="0" fillId="11" borderId="0" xfId="0" applyFont="1" applyFill="1" applyAlignment="1" applyProtection="1">
      <alignment horizontal="left"/>
    </xf>
    <xf numFmtId="0" fontId="37" fillId="11" borderId="0" xfId="2" applyFont="1" applyFill="1" applyAlignment="1" applyProtection="1">
      <alignment horizontal="center"/>
    </xf>
    <xf numFmtId="0" fontId="37" fillId="11" borderId="0" xfId="2" applyFont="1" applyFill="1" applyAlignment="1" applyProtection="1">
      <alignment horizontal="left"/>
    </xf>
    <xf numFmtId="0" fontId="77" fillId="11" borderId="0" xfId="2" applyFont="1" applyFill="1" applyAlignment="1" applyProtection="1"/>
    <xf numFmtId="0" fontId="31" fillId="11" borderId="0" xfId="0" applyFont="1" applyFill="1" applyAlignment="1" applyProtection="1"/>
    <xf numFmtId="0" fontId="0" fillId="11" borderId="0" xfId="0" applyFont="1" applyFill="1" applyAlignment="1" applyProtection="1"/>
    <xf numFmtId="0" fontId="0" fillId="11" borderId="0" xfId="0" applyFont="1" applyFill="1" applyAlignment="1" applyProtection="1">
      <alignment horizontal="center"/>
    </xf>
    <xf numFmtId="0" fontId="0" fillId="0" borderId="0" xfId="0" applyAlignment="1">
      <alignment wrapText="1"/>
    </xf>
    <xf numFmtId="0" fontId="76" fillId="11" borderId="0" xfId="2" applyFont="1" applyFill="1" applyBorder="1" applyProtection="1"/>
    <xf numFmtId="0" fontId="34" fillId="10" borderId="0" xfId="0" applyFont="1" applyFill="1" applyBorder="1" applyAlignment="1" applyProtection="1">
      <alignment horizontal="center" vertical="center"/>
      <protection locked="0"/>
    </xf>
    <xf numFmtId="0" fontId="43" fillId="4" borderId="0" xfId="0" applyFont="1" applyFill="1" applyBorder="1" applyAlignment="1" applyProtection="1">
      <alignment horizontal="center"/>
    </xf>
    <xf numFmtId="0" fontId="0" fillId="4" borderId="0" xfId="0" applyFill="1" applyBorder="1" applyAlignment="1"/>
    <xf numFmtId="0" fontId="71" fillId="4" borderId="0" xfId="4" applyFont="1" applyFill="1" applyBorder="1" applyAlignment="1" applyProtection="1">
      <alignment horizontal="center" vertical="center"/>
    </xf>
    <xf numFmtId="0" fontId="0" fillId="0" borderId="23" xfId="0" applyBorder="1"/>
    <xf numFmtId="0" fontId="40" fillId="18" borderId="2" xfId="0" applyFont="1" applyFill="1" applyBorder="1" applyAlignment="1">
      <alignment horizontal="center" vertical="center"/>
    </xf>
    <xf numFmtId="0" fontId="44" fillId="4" borderId="0" xfId="4" applyFill="1" applyBorder="1" applyAlignment="1">
      <alignment horizontal="center" vertical="center"/>
    </xf>
    <xf numFmtId="0" fontId="0" fillId="0" borderId="56" xfId="0" applyBorder="1"/>
    <xf numFmtId="0" fontId="0" fillId="11" borderId="73" xfId="0" applyFill="1" applyBorder="1"/>
    <xf numFmtId="0" fontId="0" fillId="11" borderId="35" xfId="0" applyFill="1" applyBorder="1"/>
    <xf numFmtId="0" fontId="0" fillId="0" borderId="29" xfId="0" applyBorder="1"/>
    <xf numFmtId="0" fontId="76" fillId="11" borderId="2" xfId="2" applyFont="1" applyFill="1" applyBorder="1" applyProtection="1"/>
    <xf numFmtId="0" fontId="34" fillId="0" borderId="0" xfId="0" applyFont="1" applyBorder="1"/>
    <xf numFmtId="0" fontId="0" fillId="4" borderId="0" xfId="0" applyFill="1"/>
    <xf numFmtId="0" fontId="0" fillId="0" borderId="0" xfId="0"/>
    <xf numFmtId="0" fontId="37" fillId="11" borderId="0" xfId="2" applyFont="1" applyFill="1" applyAlignment="1" applyProtection="1"/>
    <xf numFmtId="0" fontId="72" fillId="34" borderId="32" xfId="4" applyFont="1" applyFill="1" applyBorder="1" applyAlignment="1">
      <alignment horizontal="center" vertical="center"/>
    </xf>
    <xf numFmtId="0" fontId="71" fillId="4" borderId="2" xfId="4" applyFont="1" applyFill="1" applyBorder="1" applyAlignment="1" applyProtection="1">
      <alignment horizontal="center" vertical="center"/>
    </xf>
    <xf numFmtId="0" fontId="0" fillId="0" borderId="0" xfId="0"/>
    <xf numFmtId="0" fontId="0" fillId="0" borderId="0" xfId="0" applyAlignment="1">
      <alignment wrapText="1"/>
    </xf>
    <xf numFmtId="0" fontId="0" fillId="0" borderId="0" xfId="0" applyFont="1" applyBorder="1" applyProtection="1"/>
    <xf numFmtId="0" fontId="9" fillId="0" borderId="0" xfId="0" applyFont="1"/>
    <xf numFmtId="0" fontId="101" fillId="4" borderId="0" xfId="0" applyFont="1" applyFill="1" applyAlignment="1">
      <alignment horizontal="left"/>
    </xf>
    <xf numFmtId="0" fontId="101" fillId="4" borderId="0" xfId="0" applyFont="1" applyFill="1" applyAlignment="1"/>
    <xf numFmtId="49" fontId="9" fillId="0" borderId="0" xfId="0" applyNumberFormat="1" applyFont="1"/>
    <xf numFmtId="0" fontId="9" fillId="0" borderId="0" xfId="0" applyFont="1" applyAlignment="1"/>
    <xf numFmtId="0" fontId="28" fillId="11" borderId="0" xfId="2" applyFont="1" applyFill="1" applyProtection="1"/>
    <xf numFmtId="0" fontId="8" fillId="11" borderId="0" xfId="0" applyFont="1" applyFill="1" applyAlignment="1" applyProtection="1">
      <alignment horizontal="center"/>
    </xf>
    <xf numFmtId="0" fontId="27" fillId="11" borderId="0" xfId="2" applyFont="1" applyFill="1" applyAlignment="1" applyProtection="1">
      <alignment horizontal="center"/>
    </xf>
    <xf numFmtId="0" fontId="8" fillId="11" borderId="0" xfId="0" applyFont="1" applyFill="1" applyProtection="1"/>
    <xf numFmtId="0" fontId="105" fillId="4" borderId="0" xfId="4" applyFont="1" applyFill="1" applyAlignment="1" applyProtection="1">
      <alignment horizontal="center" vertical="center"/>
    </xf>
    <xf numFmtId="0" fontId="8" fillId="10" borderId="0" xfId="0" applyFont="1" applyFill="1" applyBorder="1" applyAlignment="1" applyProtection="1">
      <alignment horizontal="left" vertical="center"/>
      <protection locked="0"/>
    </xf>
    <xf numFmtId="0" fontId="106" fillId="11" borderId="0" xfId="0" applyFont="1" applyFill="1" applyProtection="1"/>
    <xf numFmtId="0" fontId="106" fillId="4" borderId="0" xfId="4" applyFont="1" applyFill="1" applyAlignment="1" applyProtection="1">
      <alignment horizontal="center" vertical="center"/>
    </xf>
    <xf numFmtId="0" fontId="27" fillId="11" borderId="0" xfId="2" applyFont="1" applyFill="1" applyBorder="1" applyProtection="1"/>
    <xf numFmtId="0" fontId="8" fillId="10" borderId="0" xfId="0" applyFont="1" applyFill="1" applyBorder="1" applyAlignment="1" applyProtection="1">
      <alignment horizontal="center" vertical="center"/>
      <protection locked="0"/>
    </xf>
    <xf numFmtId="0" fontId="8" fillId="4" borderId="0" xfId="0" applyFont="1" applyFill="1" applyBorder="1" applyAlignment="1" applyProtection="1">
      <alignment horizontal="center"/>
    </xf>
    <xf numFmtId="0" fontId="8" fillId="4" borderId="0" xfId="0" applyFont="1" applyFill="1" applyBorder="1" applyAlignment="1"/>
    <xf numFmtId="0" fontId="105" fillId="4" borderId="0" xfId="4" applyFont="1" applyFill="1" applyBorder="1" applyAlignment="1" applyProtection="1">
      <alignment horizontal="center" vertical="center"/>
    </xf>
    <xf numFmtId="0" fontId="27" fillId="11" borderId="0" xfId="2" applyFont="1" applyFill="1" applyProtection="1"/>
    <xf numFmtId="0" fontId="28" fillId="11" borderId="0" xfId="2" applyFont="1" applyFill="1" applyBorder="1" applyProtection="1"/>
    <xf numFmtId="14" fontId="8" fillId="10" borderId="0" xfId="0" applyNumberFormat="1" applyFont="1" applyFill="1" applyBorder="1" applyAlignment="1" applyProtection="1">
      <alignment horizontal="left" vertical="center"/>
      <protection locked="0"/>
    </xf>
    <xf numFmtId="0" fontId="27" fillId="11" borderId="0" xfId="2" applyFont="1" applyFill="1" applyAlignment="1" applyProtection="1">
      <alignment horizontal="left"/>
    </xf>
    <xf numFmtId="0" fontId="107" fillId="23" borderId="0" xfId="2" applyFont="1" applyFill="1" applyBorder="1" applyProtection="1"/>
    <xf numFmtId="0" fontId="8" fillId="28" borderId="0" xfId="0" applyFont="1" applyFill="1" applyBorder="1" applyAlignment="1" applyProtection="1">
      <alignment horizontal="center" vertical="center"/>
      <protection locked="0"/>
    </xf>
    <xf numFmtId="0" fontId="108" fillId="0" borderId="0" xfId="0" applyFont="1" applyAlignment="1" applyProtection="1">
      <alignment horizontal="right" vertical="center"/>
    </xf>
    <xf numFmtId="0" fontId="108" fillId="0" borderId="0" xfId="0" applyFont="1" applyProtection="1"/>
    <xf numFmtId="0" fontId="8" fillId="0" borderId="0" xfId="0" applyFont="1" applyAlignment="1">
      <alignment vertical="center"/>
    </xf>
    <xf numFmtId="0" fontId="8" fillId="0" borderId="0" xfId="0" applyFont="1" applyAlignment="1"/>
    <xf numFmtId="0" fontId="54" fillId="0" borderId="0" xfId="0" applyFont="1" applyAlignment="1">
      <alignment vertical="center"/>
    </xf>
    <xf numFmtId="0" fontId="28" fillId="11" borderId="0" xfId="2" applyFont="1" applyFill="1" applyBorder="1" applyAlignment="1" applyProtection="1">
      <alignment vertical="center"/>
    </xf>
    <xf numFmtId="0" fontId="8" fillId="0" borderId="0" xfId="0" applyFont="1" applyBorder="1" applyAlignment="1">
      <alignment vertical="center"/>
    </xf>
    <xf numFmtId="0" fontId="27" fillId="11" borderId="0" xfId="2" applyFont="1" applyFill="1" applyBorder="1" applyAlignment="1" applyProtection="1">
      <alignment vertical="center" wrapText="1"/>
    </xf>
    <xf numFmtId="0" fontId="8" fillId="0" borderId="0" xfId="0" applyFont="1" applyBorder="1" applyAlignment="1">
      <alignment vertical="center" wrapText="1"/>
    </xf>
    <xf numFmtId="0" fontId="8" fillId="0" borderId="0" xfId="0" applyFont="1" applyAlignment="1">
      <alignment vertical="center" wrapText="1"/>
    </xf>
    <xf numFmtId="0" fontId="8" fillId="4" borderId="0" xfId="0" applyFont="1" applyFill="1" applyAlignment="1"/>
    <xf numFmtId="0" fontId="27" fillId="11" borderId="0" xfId="2" applyFont="1" applyFill="1" applyAlignment="1" applyProtection="1"/>
    <xf numFmtId="0" fontId="8" fillId="11" borderId="0" xfId="0" applyFont="1" applyFill="1" applyAlignment="1" applyProtection="1">
      <alignment horizontal="left"/>
    </xf>
    <xf numFmtId="0" fontId="8" fillId="11" borderId="0" xfId="0" applyFont="1" applyFill="1" applyAlignment="1" applyProtection="1"/>
    <xf numFmtId="0" fontId="28" fillId="24" borderId="48" xfId="2" applyFont="1" applyFill="1" applyBorder="1" applyAlignment="1" applyProtection="1">
      <alignment horizontal="center" vertical="center"/>
    </xf>
    <xf numFmtId="0" fontId="27" fillId="11" borderId="10" xfId="2" applyFont="1" applyFill="1" applyBorder="1" applyAlignment="1" applyProtection="1">
      <alignment horizontal="left" vertical="center" wrapText="1"/>
    </xf>
    <xf numFmtId="0" fontId="25" fillId="11" borderId="0" xfId="2" applyFont="1" applyFill="1" applyAlignment="1" applyProtection="1"/>
    <xf numFmtId="0" fontId="25" fillId="11" borderId="0" xfId="2" applyFont="1" applyFill="1" applyAlignment="1" applyProtection="1">
      <alignment horizontal="center"/>
    </xf>
    <xf numFmtId="0" fontId="108" fillId="11" borderId="0" xfId="0" applyFont="1" applyFill="1" applyAlignment="1" applyProtection="1"/>
    <xf numFmtId="0" fontId="27" fillId="11" borderId="0" xfId="2" applyFont="1" applyFill="1" applyBorder="1" applyAlignment="1" applyProtection="1"/>
    <xf numFmtId="0" fontId="8" fillId="11" borderId="0" xfId="0" applyFont="1" applyFill="1" applyBorder="1" applyAlignment="1" applyProtection="1">
      <alignment horizontal="left"/>
    </xf>
    <xf numFmtId="0" fontId="27" fillId="11" borderId="0" xfId="2" applyFont="1" applyFill="1" applyBorder="1" applyAlignment="1" applyProtection="1">
      <alignment horizontal="center"/>
    </xf>
    <xf numFmtId="0" fontId="27" fillId="11" borderId="0" xfId="2" applyFont="1" applyFill="1" applyBorder="1" applyAlignment="1" applyProtection="1">
      <alignment horizontal="left"/>
    </xf>
    <xf numFmtId="0" fontId="8" fillId="11" borderId="0" xfId="0" applyFont="1" applyFill="1" applyBorder="1" applyAlignment="1" applyProtection="1"/>
    <xf numFmtId="4" fontId="8" fillId="19" borderId="19" xfId="0" applyNumberFormat="1" applyFont="1" applyFill="1" applyBorder="1"/>
    <xf numFmtId="49" fontId="54" fillId="0" borderId="15" xfId="0" applyNumberFormat="1" applyFont="1" applyBorder="1"/>
    <xf numFmtId="0" fontId="115" fillId="9" borderId="23" xfId="0" applyFont="1" applyFill="1" applyBorder="1"/>
    <xf numFmtId="0" fontId="8" fillId="0" borderId="10" xfId="0" applyFont="1" applyBorder="1" applyAlignment="1">
      <alignment horizontal="center" wrapText="1"/>
    </xf>
    <xf numFmtId="0" fontId="8" fillId="0" borderId="29" xfId="0" applyFont="1" applyBorder="1"/>
    <xf numFmtId="0" fontId="8" fillId="0" borderId="27" xfId="0" applyFont="1" applyBorder="1"/>
    <xf numFmtId="10" fontId="27" fillId="21" borderId="2" xfId="3" applyNumberFormat="1" applyFont="1" applyFill="1" applyBorder="1" applyProtection="1">
      <protection locked="0"/>
    </xf>
    <xf numFmtId="10" fontId="28" fillId="19" borderId="2" xfId="3" applyNumberFormat="1" applyFont="1" applyFill="1" applyBorder="1" applyProtection="1">
      <protection locked="0"/>
    </xf>
    <xf numFmtId="0" fontId="8" fillId="18" borderId="73" xfId="0" applyFont="1" applyFill="1" applyBorder="1" applyAlignment="1">
      <alignment wrapText="1"/>
    </xf>
    <xf numFmtId="4" fontId="28" fillId="31" borderId="89" xfId="0" applyNumberFormat="1" applyFont="1" applyFill="1" applyBorder="1" applyAlignment="1" applyProtection="1">
      <alignment wrapText="1"/>
    </xf>
    <xf numFmtId="0" fontId="8" fillId="36" borderId="73" xfId="0" applyFont="1" applyFill="1" applyBorder="1" applyAlignment="1">
      <alignment horizontal="center"/>
    </xf>
    <xf numFmtId="0" fontId="117" fillId="21" borderId="35" xfId="0" applyFont="1" applyFill="1" applyBorder="1" applyAlignment="1">
      <alignment horizontal="center" vertical="center"/>
    </xf>
    <xf numFmtId="0" fontId="28" fillId="0" borderId="2" xfId="0" applyFont="1" applyBorder="1"/>
    <xf numFmtId="10" fontId="28" fillId="6" borderId="2" xfId="3" applyNumberFormat="1" applyFont="1" applyFill="1" applyBorder="1" applyProtection="1">
      <protection locked="0"/>
    </xf>
    <xf numFmtId="4" fontId="28" fillId="0" borderId="19" xfId="0" applyNumberFormat="1" applyFont="1" applyBorder="1"/>
    <xf numFmtId="0" fontId="54" fillId="19" borderId="22" xfId="0" applyFont="1" applyFill="1" applyBorder="1" applyAlignment="1">
      <alignment horizontal="center" wrapText="1"/>
    </xf>
    <xf numFmtId="4" fontId="8" fillId="0" borderId="2" xfId="0" applyNumberFormat="1" applyFont="1" applyBorder="1"/>
    <xf numFmtId="10" fontId="8" fillId="4" borderId="2" xfId="3" applyNumberFormat="1" applyFont="1" applyFill="1" applyBorder="1"/>
    <xf numFmtId="0" fontId="8" fillId="4" borderId="73" xfId="0" applyFont="1" applyFill="1" applyBorder="1" applyAlignment="1"/>
    <xf numFmtId="10" fontId="28" fillId="32" borderId="2" xfId="3" applyNumberFormat="1" applyFont="1" applyFill="1" applyBorder="1"/>
    <xf numFmtId="0" fontId="8" fillId="11" borderId="73" xfId="0" applyFont="1" applyFill="1" applyBorder="1"/>
    <xf numFmtId="0" fontId="54" fillId="0" borderId="15" xfId="0" applyFont="1" applyBorder="1"/>
    <xf numFmtId="10" fontId="27" fillId="4" borderId="2" xfId="3" applyNumberFormat="1" applyFont="1" applyFill="1" applyBorder="1" applyProtection="1">
      <protection locked="0"/>
    </xf>
    <xf numFmtId="10" fontId="8" fillId="0" borderId="2" xfId="3" applyNumberFormat="1" applyFont="1" applyBorder="1"/>
    <xf numFmtId="0" fontId="8" fillId="9" borderId="29" xfId="0" applyFont="1" applyFill="1" applyBorder="1"/>
    <xf numFmtId="0" fontId="102" fillId="4" borderId="56" xfId="4" applyFont="1" applyFill="1" applyBorder="1" applyAlignment="1">
      <alignment horizontal="center" vertical="center" wrapText="1"/>
    </xf>
    <xf numFmtId="0" fontId="54" fillId="36" borderId="56" xfId="0" applyFont="1" applyFill="1" applyBorder="1"/>
    <xf numFmtId="0" fontId="27" fillId="4" borderId="64" xfId="0" applyFont="1" applyFill="1" applyBorder="1" applyAlignment="1">
      <alignment horizontal="center" vertical="center"/>
    </xf>
    <xf numFmtId="0" fontId="67" fillId="0" borderId="3" xfId="0" applyFont="1" applyBorder="1" applyAlignment="1">
      <alignment horizontal="center"/>
    </xf>
    <xf numFmtId="44" fontId="8" fillId="0" borderId="19" xfId="1" applyFont="1" applyBorder="1"/>
    <xf numFmtId="44" fontId="8" fillId="19" borderId="19" xfId="1" applyFont="1" applyFill="1" applyBorder="1"/>
    <xf numFmtId="0" fontId="54" fillId="0" borderId="42" xfId="0" applyFont="1" applyBorder="1"/>
    <xf numFmtId="0" fontId="8" fillId="0" borderId="56" xfId="0" applyFont="1" applyBorder="1" applyAlignment="1"/>
    <xf numFmtId="0" fontId="54" fillId="17" borderId="71" xfId="0" applyFont="1" applyFill="1" applyBorder="1" applyAlignment="1">
      <alignment horizontal="center" wrapText="1"/>
    </xf>
    <xf numFmtId="0" fontId="8" fillId="18" borderId="56" xfId="0" applyFont="1" applyFill="1" applyBorder="1" applyAlignment="1">
      <alignment wrapText="1"/>
    </xf>
    <xf numFmtId="0" fontId="8" fillId="4" borderId="15" xfId="0" applyFont="1" applyFill="1" applyBorder="1"/>
    <xf numFmtId="10" fontId="28" fillId="0" borderId="22" xfId="3" applyNumberFormat="1" applyFont="1" applyBorder="1"/>
    <xf numFmtId="0" fontId="8" fillId="11" borderId="2" xfId="0" applyFont="1" applyFill="1" applyBorder="1" applyAlignment="1">
      <alignment horizontal="center" vertical="center" wrapText="1"/>
    </xf>
    <xf numFmtId="9" fontId="28" fillId="0" borderId="1" xfId="3" applyFont="1" applyBorder="1"/>
    <xf numFmtId="0" fontId="8" fillId="19" borderId="7" xfId="0" applyFont="1" applyFill="1" applyBorder="1" applyAlignment="1"/>
    <xf numFmtId="0" fontId="8" fillId="0" borderId="10" xfId="0" applyFont="1" applyBorder="1"/>
    <xf numFmtId="0" fontId="8" fillId="0" borderId="73" xfId="0" applyFont="1" applyBorder="1" applyAlignment="1">
      <alignment horizontal="center"/>
    </xf>
    <xf numFmtId="0" fontId="8" fillId="0" borderId="56" xfId="0" applyFont="1" applyBorder="1"/>
    <xf numFmtId="44" fontId="54" fillId="0" borderId="19" xfId="1" applyFont="1" applyBorder="1"/>
    <xf numFmtId="44" fontId="28" fillId="0" borderId="68" xfId="1" applyFont="1" applyBorder="1"/>
    <xf numFmtId="0" fontId="8" fillId="4" borderId="2" xfId="0" applyFont="1" applyFill="1" applyBorder="1" applyAlignment="1">
      <alignment horizontal="left" vertical="center" wrapText="1"/>
    </xf>
    <xf numFmtId="4" fontId="28" fillId="31" borderId="71" xfId="0" applyNumberFormat="1" applyFont="1" applyFill="1" applyBorder="1" applyAlignment="1" applyProtection="1">
      <alignment wrapText="1"/>
    </xf>
    <xf numFmtId="0" fontId="54" fillId="19" borderId="71" xfId="0" applyFont="1" applyFill="1" applyBorder="1" applyAlignment="1">
      <alignment horizontal="center" wrapText="1"/>
    </xf>
    <xf numFmtId="0" fontId="8" fillId="0" borderId="23" xfId="0" applyFont="1" applyBorder="1"/>
    <xf numFmtId="0" fontId="28" fillId="0" borderId="65" xfId="0" applyFont="1" applyBorder="1"/>
    <xf numFmtId="0" fontId="8" fillId="4" borderId="53" xfId="0" applyFont="1" applyFill="1" applyBorder="1" applyAlignment="1"/>
    <xf numFmtId="0" fontId="28" fillId="9" borderId="26" xfId="0" applyFont="1" applyFill="1" applyBorder="1"/>
    <xf numFmtId="0" fontId="27" fillId="11" borderId="2" xfId="0" applyFont="1" applyFill="1" applyBorder="1" applyAlignment="1">
      <alignment horizontal="left" vertical="center" wrapText="1"/>
    </xf>
    <xf numFmtId="0" fontId="8" fillId="18" borderId="0" xfId="0" applyFont="1" applyFill="1" applyBorder="1" applyAlignment="1">
      <alignment wrapText="1"/>
    </xf>
    <xf numFmtId="0" fontId="54" fillId="11" borderId="72" xfId="0" applyFont="1" applyFill="1" applyBorder="1" applyAlignment="1">
      <alignment horizontal="center" vertical="center"/>
    </xf>
    <xf numFmtId="4" fontId="28" fillId="0" borderId="74" xfId="0" applyNumberFormat="1" applyFont="1" applyBorder="1" applyAlignment="1">
      <alignment horizontal="center"/>
    </xf>
    <xf numFmtId="10" fontId="54" fillId="0" borderId="2" xfId="0" applyNumberFormat="1" applyFont="1" applyBorder="1"/>
    <xf numFmtId="2" fontId="27" fillId="4" borderId="14" xfId="0" applyNumberFormat="1" applyFont="1" applyFill="1" applyBorder="1" applyAlignment="1">
      <alignment horizontal="center" vertical="center"/>
    </xf>
    <xf numFmtId="4" fontId="8" fillId="0" borderId="19" xfId="0" applyNumberFormat="1" applyFont="1" applyBorder="1"/>
    <xf numFmtId="4" fontId="8" fillId="4" borderId="19" xfId="0" applyNumberFormat="1" applyFont="1" applyFill="1" applyBorder="1"/>
    <xf numFmtId="0" fontId="27" fillId="0" borderId="2" xfId="0" applyFont="1" applyBorder="1"/>
    <xf numFmtId="0" fontId="8" fillId="9" borderId="27" xfId="0" applyFont="1" applyFill="1" applyBorder="1"/>
    <xf numFmtId="0" fontId="8" fillId="0" borderId="35" xfId="0" applyFont="1" applyBorder="1" applyAlignment="1">
      <alignment horizontal="center"/>
    </xf>
    <xf numFmtId="0" fontId="28" fillId="0" borderId="22" xfId="0" applyFont="1" applyBorder="1"/>
    <xf numFmtId="0" fontId="8" fillId="11" borderId="2" xfId="0" applyFont="1" applyFill="1" applyBorder="1" applyAlignment="1">
      <alignment horizontal="left" vertical="center" wrapText="1"/>
    </xf>
    <xf numFmtId="0" fontId="54" fillId="36" borderId="12" xfId="0" applyFont="1" applyFill="1" applyBorder="1"/>
    <xf numFmtId="49" fontId="54" fillId="4" borderId="15" xfId="0" applyNumberFormat="1" applyFont="1" applyFill="1" applyBorder="1"/>
    <xf numFmtId="0" fontId="8" fillId="19" borderId="2" xfId="0" applyFont="1" applyFill="1" applyBorder="1"/>
    <xf numFmtId="0" fontId="8" fillId="9" borderId="67" xfId="0" applyFont="1" applyFill="1" applyBorder="1"/>
    <xf numFmtId="0" fontId="8" fillId="0" borderId="0" xfId="0" applyFont="1" applyBorder="1" applyAlignment="1"/>
    <xf numFmtId="44" fontId="54" fillId="31" borderId="69" xfId="0" applyNumberFormat="1" applyFont="1" applyFill="1" applyBorder="1" applyAlignment="1" applyProtection="1">
      <alignment wrapText="1"/>
    </xf>
    <xf numFmtId="0" fontId="54" fillId="4" borderId="2" xfId="0" applyFont="1" applyFill="1" applyBorder="1"/>
    <xf numFmtId="4" fontId="8" fillId="19" borderId="2" xfId="0" applyNumberFormat="1" applyFont="1" applyFill="1" applyBorder="1"/>
    <xf numFmtId="0" fontId="115" fillId="9" borderId="35" xfId="0" applyFont="1" applyFill="1" applyBorder="1"/>
    <xf numFmtId="0" fontId="54" fillId="41" borderId="34" xfId="0" applyFont="1" applyFill="1" applyBorder="1" applyAlignment="1" applyProtection="1">
      <alignment horizontal="center" vertical="center"/>
      <protection locked="0"/>
    </xf>
    <xf numFmtId="0" fontId="28" fillId="0" borderId="10" xfId="0" applyFont="1" applyBorder="1"/>
    <xf numFmtId="0" fontId="8" fillId="0" borderId="2" xfId="0" applyFont="1" applyBorder="1" applyAlignment="1">
      <alignment wrapText="1"/>
    </xf>
    <xf numFmtId="0" fontId="54" fillId="36" borderId="34" xfId="0" applyFont="1" applyFill="1" applyBorder="1"/>
    <xf numFmtId="0" fontId="8" fillId="0" borderId="26" xfId="0" applyFont="1" applyBorder="1" applyAlignment="1">
      <alignment horizontal="center"/>
    </xf>
    <xf numFmtId="0" fontId="67" fillId="0" borderId="75" xfId="0" applyFont="1" applyBorder="1" applyAlignment="1">
      <alignment horizontal="center"/>
    </xf>
    <xf numFmtId="10" fontId="28" fillId="0" borderId="2" xfId="3" applyNumberFormat="1" applyFont="1" applyBorder="1"/>
    <xf numFmtId="0" fontId="54" fillId="19" borderId="2" xfId="0" applyFont="1" applyFill="1" applyBorder="1"/>
    <xf numFmtId="44" fontId="28" fillId="0" borderId="19" xfId="1" applyFont="1" applyBorder="1"/>
    <xf numFmtId="0" fontId="8" fillId="9" borderId="23" xfId="0" applyFont="1" applyFill="1" applyBorder="1"/>
    <xf numFmtId="0" fontId="8" fillId="0" borderId="56" xfId="0" applyFont="1" applyBorder="1" applyAlignment="1">
      <alignment wrapText="1"/>
    </xf>
    <xf numFmtId="0" fontId="8" fillId="0" borderId="67" xfId="0" applyFont="1" applyBorder="1"/>
    <xf numFmtId="0" fontId="28" fillId="9" borderId="27" xfId="0" applyFont="1" applyFill="1" applyBorder="1"/>
    <xf numFmtId="0" fontId="8" fillId="19" borderId="8" xfId="0" applyFont="1" applyFill="1" applyBorder="1" applyAlignment="1"/>
    <xf numFmtId="0" fontId="0" fillId="0" borderId="0" xfId="0"/>
    <xf numFmtId="44" fontId="67" fillId="21" borderId="18" xfId="1" applyFont="1" applyFill="1" applyBorder="1" applyProtection="1">
      <protection locked="0"/>
    </xf>
    <xf numFmtId="4" fontId="28" fillId="31" borderId="90" xfId="0" applyNumberFormat="1" applyFont="1" applyFill="1" applyBorder="1" applyAlignment="1" applyProtection="1">
      <alignment wrapText="1"/>
    </xf>
    <xf numFmtId="44" fontId="54" fillId="31" borderId="69" xfId="8" applyFont="1" applyFill="1" applyBorder="1" applyAlignment="1" applyProtection="1">
      <alignment wrapText="1"/>
    </xf>
    <xf numFmtId="0" fontId="0" fillId="0" borderId="0" xfId="0"/>
    <xf numFmtId="0" fontId="0" fillId="0" borderId="0" xfId="0" applyAlignment="1">
      <alignment wrapText="1"/>
    </xf>
    <xf numFmtId="0" fontId="8" fillId="0" borderId="2" xfId="0" applyFont="1" applyBorder="1"/>
    <xf numFmtId="0" fontId="8" fillId="0" borderId="0" xfId="0" applyFont="1" applyBorder="1"/>
    <xf numFmtId="0" fontId="8" fillId="0" borderId="15" xfId="0" applyFont="1" applyBorder="1"/>
    <xf numFmtId="0" fontId="8" fillId="0" borderId="0" xfId="0" applyFont="1"/>
    <xf numFmtId="0" fontId="28" fillId="11" borderId="0" xfId="2" applyFont="1" applyFill="1" applyProtection="1"/>
    <xf numFmtId="0" fontId="8" fillId="11" borderId="0" xfId="0" applyFont="1" applyFill="1" applyAlignment="1" applyProtection="1">
      <alignment horizontal="center"/>
    </xf>
    <xf numFmtId="0" fontId="27" fillId="11" borderId="0" xfId="2" applyFont="1" applyFill="1" applyAlignment="1" applyProtection="1">
      <alignment horizontal="center"/>
    </xf>
    <xf numFmtId="0" fontId="8" fillId="11" borderId="0" xfId="0" applyFont="1" applyFill="1" applyProtection="1"/>
    <xf numFmtId="0" fontId="105" fillId="4" borderId="0" xfId="4" applyFont="1" applyFill="1" applyAlignment="1" applyProtection="1">
      <alignment horizontal="center" vertical="center"/>
    </xf>
    <xf numFmtId="0" fontId="8" fillId="4" borderId="0" xfId="0" applyFont="1" applyFill="1"/>
    <xf numFmtId="0" fontId="8" fillId="0" borderId="0" xfId="0" applyFont="1" applyAlignment="1">
      <alignment wrapText="1"/>
    </xf>
    <xf numFmtId="0" fontId="0" fillId="0" borderId="51" xfId="0" applyFont="1" applyFill="1" applyBorder="1" applyAlignment="1" applyProtection="1"/>
    <xf numFmtId="0" fontId="54" fillId="0" borderId="2" xfId="0" applyFont="1" applyBorder="1"/>
    <xf numFmtId="0" fontId="0" fillId="0" borderId="0" xfId="0" applyFont="1" applyProtection="1"/>
    <xf numFmtId="0" fontId="8" fillId="4" borderId="2" xfId="0" applyFont="1" applyFill="1" applyBorder="1"/>
    <xf numFmtId="0" fontId="8" fillId="0" borderId="0" xfId="0" applyFont="1" applyBorder="1" applyAlignment="1">
      <alignment horizontal="center"/>
    </xf>
    <xf numFmtId="0" fontId="8" fillId="0" borderId="5" xfId="0" applyFont="1" applyBorder="1" applyAlignment="1" applyProtection="1">
      <alignment wrapText="1"/>
    </xf>
    <xf numFmtId="0" fontId="103" fillId="0" borderId="26" xfId="0" applyFont="1" applyBorder="1" applyAlignment="1"/>
    <xf numFmtId="0" fontId="8" fillId="0" borderId="8" xfId="0" applyFont="1" applyBorder="1" applyAlignment="1">
      <alignment wrapText="1"/>
    </xf>
    <xf numFmtId="0" fontId="8" fillId="0" borderId="8" xfId="0" applyFont="1" applyBorder="1"/>
    <xf numFmtId="0" fontId="8" fillId="0" borderId="73" xfId="0" applyFont="1" applyBorder="1"/>
    <xf numFmtId="0" fontId="54" fillId="0" borderId="73" xfId="0" applyFont="1" applyBorder="1"/>
    <xf numFmtId="0" fontId="54" fillId="0" borderId="0" xfId="0" applyFont="1" applyBorder="1"/>
    <xf numFmtId="0" fontId="8" fillId="0" borderId="23" xfId="0" applyFont="1" applyBorder="1" applyProtection="1">
      <protection locked="0"/>
    </xf>
    <xf numFmtId="0" fontId="54" fillId="24" borderId="68" xfId="0" applyFont="1" applyFill="1" applyBorder="1" applyAlignment="1">
      <alignment horizontal="center" wrapText="1"/>
    </xf>
    <xf numFmtId="4" fontId="28" fillId="31" borderId="88" xfId="0" applyNumberFormat="1" applyFont="1" applyFill="1" applyBorder="1" applyAlignment="1" applyProtection="1">
      <alignment wrapText="1"/>
    </xf>
    <xf numFmtId="4" fontId="28" fillId="23" borderId="48" xfId="0" applyNumberFormat="1" applyFont="1" applyFill="1" applyBorder="1" applyAlignment="1">
      <alignment horizontal="center" vertical="center"/>
    </xf>
    <xf numFmtId="0" fontId="28" fillId="23" borderId="17" xfId="0" applyFont="1" applyFill="1" applyBorder="1" applyAlignment="1">
      <alignment horizontal="center" vertical="center"/>
    </xf>
    <xf numFmtId="169" fontId="28" fillId="4" borderId="18" xfId="0" applyNumberFormat="1" applyFont="1" applyFill="1" applyBorder="1"/>
    <xf numFmtId="2" fontId="20" fillId="39" borderId="16" xfId="0" applyNumberFormat="1" applyFont="1" applyFill="1" applyBorder="1" applyAlignment="1" applyProtection="1">
      <alignment wrapText="1"/>
    </xf>
    <xf numFmtId="2" fontId="20" fillId="39" borderId="49" xfId="0" applyNumberFormat="1" applyFont="1" applyFill="1" applyBorder="1" applyAlignment="1" applyProtection="1">
      <alignment horizontal="center" wrapText="1"/>
    </xf>
    <xf numFmtId="167" fontId="20" fillId="39" borderId="16" xfId="0" applyNumberFormat="1" applyFont="1" applyFill="1" applyBorder="1" applyAlignment="1" applyProtection="1">
      <alignment wrapText="1"/>
    </xf>
    <xf numFmtId="2" fontId="112" fillId="39" borderId="45" xfId="0" applyNumberFormat="1" applyFont="1" applyFill="1" applyBorder="1" applyAlignment="1" applyProtection="1">
      <alignment horizontal="center" wrapText="1"/>
    </xf>
    <xf numFmtId="2" fontId="112" fillId="39" borderId="17" xfId="0" applyNumberFormat="1" applyFont="1" applyFill="1" applyBorder="1" applyAlignment="1" applyProtection="1">
      <alignment horizontal="center" wrapText="1"/>
    </xf>
    <xf numFmtId="4" fontId="52" fillId="0" borderId="2" xfId="0" applyNumberFormat="1" applyFont="1" applyFill="1" applyBorder="1" applyAlignment="1" applyProtection="1">
      <alignment wrapText="1"/>
    </xf>
    <xf numFmtId="167" fontId="50" fillId="21" borderId="2" xfId="0" applyNumberFormat="1" applyFont="1" applyFill="1" applyBorder="1" applyAlignment="1" applyProtection="1">
      <alignment wrapText="1"/>
      <protection locked="0"/>
    </xf>
    <xf numFmtId="167" fontId="112" fillId="0" borderId="3" xfId="0" applyNumberFormat="1" applyFont="1" applyFill="1" applyBorder="1" applyAlignment="1" applyProtection="1">
      <alignment wrapText="1"/>
    </xf>
    <xf numFmtId="3" fontId="52" fillId="0" borderId="3" xfId="0" applyNumberFormat="1" applyFont="1" applyFill="1" applyBorder="1" applyAlignment="1" applyProtection="1">
      <alignment horizontal="center" wrapText="1"/>
    </xf>
    <xf numFmtId="167" fontId="112" fillId="4" borderId="19" xfId="0" applyNumberFormat="1" applyFont="1" applyFill="1" applyBorder="1" applyAlignment="1" applyProtection="1">
      <alignment horizontal="right" wrapText="1"/>
    </xf>
    <xf numFmtId="0" fontId="11" fillId="0" borderId="53" xfId="0" applyFont="1" applyFill="1" applyBorder="1" applyAlignment="1" applyProtection="1">
      <alignment wrapText="1"/>
    </xf>
    <xf numFmtId="4" fontId="52" fillId="19" borderId="11" xfId="0" applyNumberFormat="1" applyFont="1" applyFill="1" applyBorder="1" applyAlignment="1" applyProtection="1">
      <alignment wrapText="1"/>
    </xf>
    <xf numFmtId="167" fontId="50" fillId="19" borderId="11" xfId="0" applyNumberFormat="1" applyFont="1" applyFill="1" applyBorder="1" applyAlignment="1" applyProtection="1">
      <alignment wrapText="1"/>
      <protection locked="0"/>
    </xf>
    <xf numFmtId="167" fontId="112" fillId="19" borderId="3" xfId="0" applyNumberFormat="1" applyFont="1" applyFill="1" applyBorder="1" applyAlignment="1" applyProtection="1">
      <alignment wrapText="1"/>
    </xf>
    <xf numFmtId="3" fontId="52" fillId="19" borderId="26" xfId="0" applyNumberFormat="1" applyFont="1" applyFill="1" applyBorder="1" applyAlignment="1" applyProtection="1">
      <alignment horizontal="center" wrapText="1"/>
    </xf>
    <xf numFmtId="167" fontId="112" fillId="19" borderId="19" xfId="0" applyNumberFormat="1" applyFont="1" applyFill="1" applyBorder="1" applyAlignment="1" applyProtection="1">
      <alignment horizontal="right" wrapText="1"/>
    </xf>
    <xf numFmtId="4" fontId="52" fillId="4" borderId="11" xfId="0" applyNumberFormat="1" applyFont="1" applyFill="1" applyBorder="1" applyAlignment="1" applyProtection="1">
      <alignment wrapText="1"/>
    </xf>
    <xf numFmtId="167" fontId="11" fillId="4" borderId="2" xfId="0" applyNumberFormat="1" applyFont="1" applyFill="1" applyBorder="1" applyAlignment="1" applyProtection="1">
      <alignment wrapText="1"/>
    </xf>
    <xf numFmtId="3" fontId="52" fillId="4" borderId="26" xfId="0" applyNumberFormat="1" applyFont="1" applyFill="1" applyBorder="1" applyAlignment="1" applyProtection="1">
      <alignment horizontal="center" wrapText="1"/>
    </xf>
    <xf numFmtId="167" fontId="112" fillId="4" borderId="19" xfId="0" applyNumberFormat="1" applyFont="1" applyFill="1" applyBorder="1" applyAlignment="1" applyProtection="1">
      <alignment horizontal="center" wrapText="1"/>
    </xf>
    <xf numFmtId="4" fontId="112" fillId="21" borderId="2" xfId="0" applyNumberFormat="1" applyFont="1" applyFill="1" applyBorder="1" applyAlignment="1" applyProtection="1">
      <alignment wrapText="1"/>
      <protection locked="0"/>
    </xf>
    <xf numFmtId="4" fontId="50" fillId="21" borderId="2" xfId="0" applyNumberFormat="1" applyFont="1" applyFill="1" applyBorder="1" applyAlignment="1" applyProtection="1">
      <alignment wrapText="1"/>
      <protection locked="0"/>
    </xf>
    <xf numFmtId="167" fontId="112" fillId="0" borderId="2" xfId="0" applyNumberFormat="1" applyFont="1" applyFill="1" applyBorder="1" applyAlignment="1" applyProtection="1">
      <alignment wrapText="1"/>
    </xf>
    <xf numFmtId="3" fontId="52" fillId="0" borderId="2" xfId="0" applyNumberFormat="1" applyFont="1" applyFill="1" applyBorder="1" applyAlignment="1" applyProtection="1">
      <alignment horizontal="center" wrapText="1"/>
    </xf>
    <xf numFmtId="4" fontId="112" fillId="0" borderId="72" xfId="0" applyNumberFormat="1" applyFont="1" applyFill="1" applyBorder="1" applyAlignment="1" applyProtection="1">
      <alignment wrapText="1"/>
    </xf>
    <xf numFmtId="167" fontId="50" fillId="4" borderId="45" xfId="0" applyNumberFormat="1" applyFont="1" applyFill="1" applyBorder="1" applyAlignment="1" applyProtection="1">
      <alignment wrapText="1"/>
    </xf>
    <xf numFmtId="167" fontId="112" fillId="0" borderId="72" xfId="0" applyNumberFormat="1" applyFont="1" applyFill="1" applyBorder="1" applyAlignment="1" applyProtection="1">
      <alignment wrapText="1"/>
    </xf>
    <xf numFmtId="167" fontId="112" fillId="0" borderId="45" xfId="0" applyNumberFormat="1" applyFont="1" applyFill="1" applyBorder="1" applyAlignment="1" applyProtection="1">
      <alignment horizontal="center" wrapText="1"/>
    </xf>
    <xf numFmtId="167" fontId="112" fillId="20" borderId="72" xfId="0" applyNumberFormat="1" applyFont="1" applyFill="1" applyBorder="1" applyAlignment="1" applyProtection="1">
      <alignment horizontal="center" wrapText="1"/>
    </xf>
    <xf numFmtId="4" fontId="112" fillId="19" borderId="0" xfId="0" applyNumberFormat="1" applyFont="1" applyFill="1" applyBorder="1" applyAlignment="1" applyProtection="1">
      <alignment wrapText="1"/>
    </xf>
    <xf numFmtId="167" fontId="50" fillId="19" borderId="0" xfId="0" applyNumberFormat="1" applyFont="1" applyFill="1" applyBorder="1" applyAlignment="1" applyProtection="1">
      <alignment wrapText="1"/>
      <protection locked="0"/>
    </xf>
    <xf numFmtId="167" fontId="112" fillId="19" borderId="0" xfId="0" applyNumberFormat="1" applyFont="1" applyFill="1" applyBorder="1" applyAlignment="1" applyProtection="1">
      <alignment wrapText="1"/>
    </xf>
    <xf numFmtId="167" fontId="112" fillId="19" borderId="0" xfId="0" applyNumberFormat="1" applyFont="1" applyFill="1" applyBorder="1" applyAlignment="1" applyProtection="1">
      <alignment horizontal="center" wrapText="1"/>
    </xf>
    <xf numFmtId="167" fontId="112" fillId="19" borderId="34" xfId="0" applyNumberFormat="1" applyFont="1" applyFill="1" applyBorder="1" applyAlignment="1" applyProtection="1">
      <alignment horizontal="center" wrapText="1"/>
    </xf>
    <xf numFmtId="0" fontId="11" fillId="0" borderId="53" xfId="0" applyFont="1" applyFill="1" applyBorder="1" applyAlignment="1" applyProtection="1">
      <alignment wrapText="1"/>
    </xf>
    <xf numFmtId="0" fontId="8" fillId="0" borderId="5" xfId="0" applyFont="1" applyBorder="1" applyAlignment="1" applyProtection="1">
      <alignment wrapText="1"/>
    </xf>
    <xf numFmtId="167" fontId="11" fillId="4" borderId="2" xfId="0" applyNumberFormat="1" applyFont="1" applyFill="1" applyBorder="1" applyAlignment="1" applyProtection="1">
      <alignment wrapText="1"/>
      <protection locked="0"/>
    </xf>
    <xf numFmtId="167" fontId="112" fillId="4" borderId="26" xfId="0" applyNumberFormat="1" applyFont="1" applyFill="1" applyBorder="1" applyAlignment="1" applyProtection="1">
      <alignment wrapText="1"/>
    </xf>
    <xf numFmtId="0" fontId="32" fillId="30" borderId="0" xfId="0" applyFont="1" applyFill="1" applyBorder="1" applyAlignment="1" applyProtection="1">
      <alignment wrapText="1"/>
    </xf>
    <xf numFmtId="0" fontId="8" fillId="30" borderId="0" xfId="0" applyFont="1" applyFill="1" applyBorder="1" applyAlignment="1" applyProtection="1">
      <alignment wrapText="1"/>
    </xf>
    <xf numFmtId="167" fontId="50" fillId="4" borderId="11" xfId="0" applyNumberFormat="1" applyFont="1" applyFill="1" applyBorder="1" applyAlignment="1" applyProtection="1">
      <alignment wrapText="1"/>
      <protection locked="0"/>
    </xf>
    <xf numFmtId="167" fontId="112" fillId="4" borderId="70" xfId="0" applyNumberFormat="1" applyFont="1" applyFill="1" applyBorder="1" applyAlignment="1" applyProtection="1">
      <alignment horizontal="right" wrapText="1"/>
    </xf>
    <xf numFmtId="0" fontId="124" fillId="19" borderId="2" xfId="0" applyFont="1" applyFill="1" applyBorder="1" applyAlignment="1" applyProtection="1">
      <alignment wrapText="1"/>
    </xf>
    <xf numFmtId="0" fontId="34" fillId="0" borderId="43" xfId="0" applyFont="1" applyBorder="1" applyProtection="1"/>
    <xf numFmtId="0" fontId="11" fillId="0" borderId="13" xfId="0" applyFont="1" applyFill="1" applyBorder="1" applyAlignment="1" applyProtection="1">
      <alignment wrapText="1"/>
    </xf>
    <xf numFmtId="0" fontId="11" fillId="0" borderId="87" xfId="0" applyFont="1" applyFill="1" applyBorder="1" applyAlignment="1" applyProtection="1">
      <alignment wrapText="1"/>
    </xf>
    <xf numFmtId="4" fontId="112" fillId="21" borderId="11" xfId="0" applyNumberFormat="1" applyFont="1" applyFill="1" applyBorder="1" applyAlignment="1" applyProtection="1">
      <alignment wrapText="1"/>
      <protection locked="0"/>
    </xf>
    <xf numFmtId="167" fontId="50" fillId="4" borderId="11" xfId="0" applyNumberFormat="1" applyFont="1" applyFill="1" applyBorder="1" applyAlignment="1" applyProtection="1">
      <alignment wrapText="1"/>
    </xf>
    <xf numFmtId="167" fontId="112" fillId="0" borderId="11" xfId="0" applyNumberFormat="1" applyFont="1" applyFill="1" applyBorder="1" applyAlignment="1" applyProtection="1">
      <alignment wrapText="1"/>
    </xf>
    <xf numFmtId="3" fontId="52" fillId="0" borderId="11" xfId="0" applyNumberFormat="1" applyFont="1" applyFill="1" applyBorder="1" applyAlignment="1" applyProtection="1">
      <alignment horizontal="center" wrapText="1"/>
    </xf>
    <xf numFmtId="0" fontId="123" fillId="19" borderId="35" xfId="0" applyFont="1" applyFill="1" applyBorder="1" applyAlignment="1" applyProtection="1">
      <alignment wrapText="1"/>
    </xf>
    <xf numFmtId="0" fontId="20" fillId="0" borderId="86" xfId="0" applyFont="1" applyFill="1" applyBorder="1" applyAlignment="1" applyProtection="1">
      <alignment wrapText="1"/>
    </xf>
    <xf numFmtId="0" fontId="123" fillId="19" borderId="10" xfId="0" applyFont="1" applyFill="1" applyBorder="1" applyAlignment="1" applyProtection="1">
      <alignment wrapText="1"/>
    </xf>
    <xf numFmtId="4" fontId="112" fillId="0" borderId="72" xfId="0" applyNumberFormat="1" applyFont="1" applyFill="1" applyBorder="1" applyAlignment="1" applyProtection="1">
      <alignment horizontal="center" wrapText="1"/>
    </xf>
    <xf numFmtId="167" fontId="50" fillId="4" borderId="45" xfId="0" applyNumberFormat="1" applyFont="1" applyFill="1" applyBorder="1" applyAlignment="1" applyProtection="1">
      <alignment horizontal="center" wrapText="1"/>
      <protection locked="0"/>
    </xf>
    <xf numFmtId="167" fontId="112" fillId="0" borderId="72" xfId="0" applyNumberFormat="1" applyFont="1" applyFill="1" applyBorder="1" applyAlignment="1" applyProtection="1">
      <alignment horizontal="center" wrapText="1"/>
    </xf>
    <xf numFmtId="0" fontId="123" fillId="19" borderId="23" xfId="0" applyFont="1" applyFill="1" applyBorder="1" applyAlignment="1" applyProtection="1">
      <alignment wrapText="1"/>
    </xf>
    <xf numFmtId="4" fontId="52" fillId="4" borderId="2" xfId="0" applyNumberFormat="1" applyFont="1" applyFill="1" applyBorder="1" applyAlignment="1" applyProtection="1">
      <alignment wrapText="1"/>
    </xf>
    <xf numFmtId="167" fontId="56" fillId="21" borderId="92" xfId="0" applyNumberFormat="1" applyFont="1" applyFill="1" applyBorder="1" applyAlignment="1" applyProtection="1">
      <alignment wrapText="1"/>
      <protection locked="0"/>
    </xf>
    <xf numFmtId="2" fontId="8" fillId="65" borderId="92" xfId="0" applyNumberFormat="1" applyFont="1" applyFill="1" applyBorder="1" applyAlignment="1" applyProtection="1">
      <alignment wrapText="1"/>
    </xf>
    <xf numFmtId="167" fontId="54" fillId="65" borderId="91" xfId="0" applyNumberFormat="1" applyFont="1" applyFill="1" applyBorder="1" applyAlignment="1" applyProtection="1">
      <alignment wrapText="1"/>
    </xf>
    <xf numFmtId="167" fontId="8" fillId="65" borderId="91" xfId="0" applyNumberFormat="1" applyFont="1" applyFill="1" applyBorder="1" applyAlignment="1" applyProtection="1">
      <alignment horizontal="center" wrapText="1"/>
    </xf>
    <xf numFmtId="167" fontId="54" fillId="65" borderId="93" xfId="0" applyNumberFormat="1" applyFont="1" applyFill="1" applyBorder="1" applyAlignment="1" applyProtection="1">
      <alignment horizontal="center" wrapText="1"/>
    </xf>
    <xf numFmtId="0" fontId="7" fillId="17" borderId="0" xfId="0" applyFont="1" applyFill="1" applyBorder="1" applyAlignment="1" applyProtection="1"/>
    <xf numFmtId="0" fontId="8" fillId="17" borderId="0" xfId="0" applyFont="1" applyFill="1" applyBorder="1" applyAlignment="1">
      <alignment wrapText="1"/>
    </xf>
    <xf numFmtId="0" fontId="126" fillId="17" borderId="24" xfId="0" applyFont="1" applyFill="1" applyBorder="1" applyAlignment="1" applyProtection="1">
      <alignment vertical="center" wrapText="1"/>
    </xf>
    <xf numFmtId="0" fontId="126" fillId="17" borderId="13" xfId="0" applyFont="1" applyFill="1" applyBorder="1" applyAlignment="1" applyProtection="1">
      <alignment wrapText="1"/>
    </xf>
    <xf numFmtId="0" fontId="8" fillId="17" borderId="34" xfId="0" applyFont="1" applyFill="1" applyBorder="1" applyAlignment="1">
      <alignment wrapText="1"/>
    </xf>
    <xf numFmtId="0" fontId="67" fillId="17" borderId="42" xfId="0" applyFont="1" applyFill="1" applyBorder="1" applyAlignment="1" applyProtection="1">
      <alignment wrapText="1"/>
    </xf>
    <xf numFmtId="0" fontId="27" fillId="4" borderId="15" xfId="0" applyFont="1" applyFill="1" applyBorder="1" applyAlignment="1">
      <alignment horizontal="center" vertical="center"/>
    </xf>
    <xf numFmtId="4" fontId="27" fillId="4" borderId="19" xfId="0" applyNumberFormat="1" applyFont="1" applyFill="1" applyBorder="1"/>
    <xf numFmtId="44" fontId="27" fillId="4" borderId="68" xfId="8" applyFont="1" applyFill="1" applyBorder="1"/>
    <xf numFmtId="0" fontId="0" fillId="0" borderId="0" xfId="0" applyAlignment="1">
      <alignment wrapText="1"/>
    </xf>
    <xf numFmtId="0" fontId="52" fillId="19" borderId="8" xfId="0" applyFont="1" applyFill="1" applyBorder="1" applyAlignment="1"/>
    <xf numFmtId="0" fontId="52" fillId="19" borderId="5" xfId="0" applyFont="1" applyFill="1" applyBorder="1" applyAlignment="1"/>
    <xf numFmtId="0" fontId="54" fillId="24" borderId="39" xfId="0" applyFont="1" applyFill="1" applyBorder="1" applyAlignment="1">
      <alignment horizontal="center" wrapText="1"/>
    </xf>
    <xf numFmtId="4" fontId="28" fillId="23" borderId="45" xfId="0" applyNumberFormat="1" applyFont="1" applyFill="1" applyBorder="1" applyAlignment="1">
      <alignment horizontal="center" vertical="center"/>
    </xf>
    <xf numFmtId="2" fontId="27" fillId="4" borderId="21" xfId="0" applyNumberFormat="1" applyFont="1" applyFill="1" applyBorder="1" applyAlignment="1">
      <alignment horizontal="center" vertical="center"/>
    </xf>
    <xf numFmtId="0" fontId="27" fillId="4" borderId="8" xfId="0" applyFont="1" applyFill="1" applyBorder="1" applyAlignment="1">
      <alignment horizontal="center" vertical="center"/>
    </xf>
    <xf numFmtId="0" fontId="27" fillId="4" borderId="28" xfId="0" applyFont="1" applyFill="1" applyBorder="1" applyAlignment="1">
      <alignment horizontal="center" vertical="center"/>
    </xf>
    <xf numFmtId="0" fontId="6" fillId="64" borderId="69" xfId="0" applyFont="1" applyFill="1" applyBorder="1" applyAlignment="1">
      <alignment wrapText="1"/>
    </xf>
    <xf numFmtId="0" fontId="6" fillId="22" borderId="19" xfId="0" applyFont="1" applyFill="1" applyBorder="1" applyAlignment="1"/>
    <xf numFmtId="0" fontId="6" fillId="22" borderId="69" xfId="0" applyFont="1" applyFill="1" applyBorder="1" applyAlignment="1"/>
    <xf numFmtId="0" fontId="6" fillId="16" borderId="69" xfId="0" applyFont="1" applyFill="1" applyBorder="1" applyAlignment="1"/>
    <xf numFmtId="0" fontId="6" fillId="16" borderId="19" xfId="0" applyFont="1" applyFill="1" applyBorder="1" applyAlignment="1"/>
    <xf numFmtId="0" fontId="6" fillId="14" borderId="69" xfId="0" applyFont="1" applyFill="1" applyBorder="1" applyAlignment="1">
      <alignment wrapText="1"/>
    </xf>
    <xf numFmtId="0" fontId="6" fillId="20" borderId="69" xfId="0" applyFont="1" applyFill="1" applyBorder="1" applyAlignment="1"/>
    <xf numFmtId="0" fontId="8" fillId="15" borderId="19" xfId="0" applyFont="1" applyFill="1" applyBorder="1" applyAlignment="1"/>
    <xf numFmtId="0" fontId="6" fillId="15" borderId="69" xfId="0" applyFont="1" applyFill="1" applyBorder="1" applyAlignment="1"/>
    <xf numFmtId="0" fontId="6" fillId="13" borderId="69" xfId="0" applyFont="1" applyFill="1" applyBorder="1" applyAlignment="1">
      <alignment wrapText="1"/>
    </xf>
    <xf numFmtId="0" fontId="6" fillId="13" borderId="19" xfId="0" applyFont="1" applyFill="1" applyBorder="1" applyAlignment="1"/>
    <xf numFmtId="0" fontId="8" fillId="13" borderId="19" xfId="0" applyFont="1" applyFill="1" applyBorder="1" applyAlignment="1"/>
    <xf numFmtId="0" fontId="6" fillId="64" borderId="19" xfId="0" applyFont="1" applyFill="1" applyBorder="1" applyAlignment="1"/>
    <xf numFmtId="0" fontId="6" fillId="14" borderId="19" xfId="0" applyFont="1" applyFill="1" applyBorder="1" applyAlignment="1"/>
    <xf numFmtId="0" fontId="8" fillId="66" borderId="19" xfId="0" applyFont="1" applyFill="1" applyBorder="1" applyAlignment="1"/>
    <xf numFmtId="0" fontId="6" fillId="66" borderId="69" xfId="0" applyFont="1" applyFill="1" applyBorder="1" applyAlignment="1">
      <alignment wrapText="1"/>
    </xf>
    <xf numFmtId="0" fontId="5" fillId="14" borderId="19" xfId="0" applyFont="1" applyFill="1" applyBorder="1" applyAlignment="1"/>
    <xf numFmtId="0" fontId="47" fillId="10" borderId="0" xfId="0" applyFont="1" applyFill="1" applyBorder="1" applyAlignment="1" applyProtection="1">
      <alignment horizontal="center" vertical="center"/>
      <protection locked="0"/>
    </xf>
    <xf numFmtId="167" fontId="50" fillId="21" borderId="11" xfId="0" applyNumberFormat="1" applyFont="1" applyFill="1" applyBorder="1" applyAlignment="1" applyProtection="1">
      <alignment wrapText="1"/>
      <protection locked="0"/>
    </xf>
    <xf numFmtId="0" fontId="124" fillId="19" borderId="3" xfId="0" applyFont="1" applyFill="1" applyBorder="1" applyAlignment="1" applyProtection="1">
      <alignment wrapText="1"/>
    </xf>
    <xf numFmtId="4" fontId="52" fillId="19" borderId="8" xfId="0" applyNumberFormat="1" applyFont="1" applyFill="1" applyBorder="1" applyAlignment="1" applyProtection="1"/>
    <xf numFmtId="167" fontId="112" fillId="19" borderId="8" xfId="0" applyNumberFormat="1" applyFont="1" applyFill="1" applyBorder="1" applyAlignment="1" applyProtection="1">
      <alignment wrapText="1"/>
    </xf>
    <xf numFmtId="0" fontId="124" fillId="4" borderId="2" xfId="0" applyFont="1" applyFill="1" applyBorder="1" applyAlignment="1" applyProtection="1">
      <alignment wrapText="1"/>
    </xf>
    <xf numFmtId="0" fontId="27" fillId="11" borderId="0" xfId="2" applyFont="1" applyFill="1" applyAlignment="1" applyProtection="1">
      <alignment horizontal="left" vertical="center"/>
    </xf>
    <xf numFmtId="0" fontId="27" fillId="10" borderId="0" xfId="0" applyFont="1" applyFill="1" applyBorder="1" applyAlignment="1" applyProtection="1">
      <alignment horizontal="left" vertical="center"/>
      <protection locked="0"/>
    </xf>
    <xf numFmtId="0" fontId="4" fillId="4" borderId="2" xfId="0" applyFont="1" applyFill="1" applyBorder="1" applyAlignment="1">
      <alignment horizontal="left" vertical="center" wrapText="1"/>
    </xf>
    <xf numFmtId="0" fontId="128" fillId="0" borderId="26" xfId="0" applyFont="1" applyBorder="1" applyAlignment="1"/>
    <xf numFmtId="0" fontId="27" fillId="0" borderId="8" xfId="0" applyFont="1" applyBorder="1" applyAlignment="1">
      <alignment wrapText="1"/>
    </xf>
    <xf numFmtId="0" fontId="27" fillId="0" borderId="8" xfId="0" applyFont="1" applyBorder="1"/>
    <xf numFmtId="0" fontId="37" fillId="0" borderId="0" xfId="0" applyFont="1"/>
    <xf numFmtId="0" fontId="27" fillId="0" borderId="8" xfId="0" applyFont="1" applyBorder="1" applyAlignment="1"/>
    <xf numFmtId="0" fontId="27" fillId="0" borderId="5" xfId="0" applyFont="1" applyBorder="1" applyAlignment="1"/>
    <xf numFmtId="10" fontId="3" fillId="19" borderId="2" xfId="3" applyNumberFormat="1" applyFont="1" applyFill="1" applyBorder="1"/>
    <xf numFmtId="14" fontId="3" fillId="10" borderId="0" xfId="0" applyNumberFormat="1" applyFont="1" applyFill="1" applyBorder="1" applyAlignment="1" applyProtection="1">
      <alignment horizontal="left" vertical="center"/>
      <protection locked="0"/>
    </xf>
    <xf numFmtId="0" fontId="54" fillId="29" borderId="73" xfId="0" applyFont="1" applyFill="1" applyBorder="1" applyAlignment="1">
      <alignment horizontal="center"/>
    </xf>
    <xf numFmtId="0" fontId="65" fillId="21" borderId="3" xfId="0" applyFont="1" applyFill="1" applyBorder="1" applyAlignment="1">
      <alignment horizontal="center" vertical="center" wrapText="1"/>
    </xf>
    <xf numFmtId="0" fontId="108" fillId="21" borderId="8" xfId="0" applyFont="1" applyFill="1" applyBorder="1" applyAlignment="1">
      <alignment horizontal="center" vertical="center" wrapText="1"/>
    </xf>
    <xf numFmtId="0" fontId="108" fillId="21" borderId="5" xfId="0" applyFont="1" applyFill="1" applyBorder="1" applyAlignment="1">
      <alignment horizontal="center" vertical="center" wrapText="1"/>
    </xf>
    <xf numFmtId="0" fontId="54" fillId="18" borderId="35" xfId="0" applyFont="1" applyFill="1" applyBorder="1" applyAlignment="1"/>
    <xf numFmtId="0" fontId="8" fillId="18" borderId="29" xfId="0" applyFont="1" applyFill="1" applyBorder="1" applyAlignment="1"/>
    <xf numFmtId="0" fontId="73" fillId="11" borderId="3" xfId="0" applyFont="1" applyFill="1" applyBorder="1" applyAlignment="1">
      <alignment horizontal="center" vertical="center"/>
    </xf>
    <xf numFmtId="0" fontId="8" fillId="0" borderId="8" xfId="0" applyFont="1" applyBorder="1" applyAlignment="1">
      <alignment horizontal="center" vertical="center"/>
    </xf>
    <xf numFmtId="0" fontId="8" fillId="0" borderId="5" xfId="0" applyFont="1" applyBorder="1" applyAlignment="1">
      <alignment horizontal="center" vertical="center"/>
    </xf>
    <xf numFmtId="0" fontId="30" fillId="33" borderId="3" xfId="0" applyFont="1" applyFill="1" applyBorder="1" applyAlignment="1"/>
    <xf numFmtId="0" fontId="0" fillId="33" borderId="8" xfId="0" applyFill="1" applyBorder="1" applyAlignment="1"/>
    <xf numFmtId="0" fontId="0" fillId="33" borderId="5" xfId="0" applyFill="1" applyBorder="1" applyAlignment="1"/>
    <xf numFmtId="0" fontId="0" fillId="33" borderId="3" xfId="0" applyFill="1" applyBorder="1" applyAlignment="1"/>
    <xf numFmtId="0" fontId="8" fillId="11" borderId="73" xfId="0" applyFont="1" applyFill="1" applyBorder="1" applyAlignment="1">
      <alignment wrapText="1"/>
    </xf>
    <xf numFmtId="0" fontId="8" fillId="0" borderId="0" xfId="0" applyFont="1" applyBorder="1" applyAlignment="1">
      <alignment wrapText="1"/>
    </xf>
    <xf numFmtId="0" fontId="8" fillId="0" borderId="56" xfId="0" applyFont="1" applyBorder="1" applyAlignment="1">
      <alignment wrapText="1"/>
    </xf>
    <xf numFmtId="0" fontId="8" fillId="0" borderId="73" xfId="0" applyFont="1" applyBorder="1" applyAlignment="1">
      <alignment wrapText="1"/>
    </xf>
    <xf numFmtId="0" fontId="8" fillId="18" borderId="73" xfId="0" applyFont="1" applyFill="1" applyBorder="1" applyAlignment="1"/>
    <xf numFmtId="0" fontId="8" fillId="18" borderId="0" xfId="0" applyFont="1" applyFill="1" applyBorder="1" applyAlignment="1"/>
    <xf numFmtId="0" fontId="8" fillId="18" borderId="56" xfId="0" applyFont="1" applyFill="1" applyBorder="1" applyAlignment="1"/>
    <xf numFmtId="0" fontId="8" fillId="0" borderId="0" xfId="0" applyFont="1" applyBorder="1" applyAlignment="1"/>
    <xf numFmtId="0" fontId="8" fillId="0" borderId="56" xfId="0" applyFont="1" applyBorder="1" applyAlignment="1"/>
    <xf numFmtId="0" fontId="101" fillId="22" borderId="3" xfId="0" applyFont="1" applyFill="1" applyBorder="1" applyAlignment="1">
      <alignment horizontal="center" vertical="center"/>
    </xf>
    <xf numFmtId="0" fontId="8" fillId="0" borderId="8" xfId="0" applyFont="1" applyBorder="1" applyAlignment="1"/>
    <xf numFmtId="0" fontId="8" fillId="0" borderId="5" xfId="0" applyFont="1" applyBorder="1" applyAlignment="1"/>
    <xf numFmtId="0" fontId="40" fillId="26" borderId="3" xfId="0" applyFont="1" applyFill="1" applyBorder="1" applyAlignment="1" applyProtection="1">
      <alignment horizontal="center" vertical="center"/>
      <protection locked="0"/>
    </xf>
    <xf numFmtId="0" fontId="0" fillId="0" borderId="8" xfId="0" applyBorder="1" applyAlignment="1"/>
    <xf numFmtId="0" fontId="0" fillId="0" borderId="5" xfId="0" applyBorder="1" applyAlignment="1"/>
    <xf numFmtId="0" fontId="0" fillId="0" borderId="3" xfId="0" applyBorder="1" applyAlignment="1"/>
    <xf numFmtId="0" fontId="71" fillId="4" borderId="3" xfId="4" applyFont="1" applyFill="1" applyBorder="1" applyAlignment="1">
      <alignment horizontal="center" vertical="center"/>
    </xf>
    <xf numFmtId="0" fontId="71" fillId="4" borderId="8" xfId="4" applyFont="1" applyFill="1" applyBorder="1" applyAlignment="1">
      <alignment horizontal="center" vertical="center"/>
    </xf>
    <xf numFmtId="0" fontId="71" fillId="4" borderId="5" xfId="4" applyFont="1" applyFill="1" applyBorder="1" applyAlignment="1">
      <alignment horizontal="center" vertical="center"/>
    </xf>
    <xf numFmtId="0" fontId="40" fillId="10" borderId="26" xfId="0" applyFont="1" applyFill="1" applyBorder="1" applyAlignment="1" applyProtection="1">
      <alignment horizontal="center" vertical="center"/>
      <protection locked="0"/>
    </xf>
    <xf numFmtId="0" fontId="0" fillId="0" borderId="27" xfId="0" applyBorder="1" applyAlignment="1"/>
    <xf numFmtId="0" fontId="0" fillId="0" borderId="67" xfId="0" applyBorder="1" applyAlignment="1"/>
    <xf numFmtId="0" fontId="42" fillId="33" borderId="3" xfId="0" applyFont="1" applyFill="1" applyBorder="1" applyAlignment="1">
      <alignment horizontal="center" vertical="center"/>
    </xf>
    <xf numFmtId="0" fontId="8" fillId="11" borderId="73" xfId="0" applyFont="1" applyFill="1" applyBorder="1" applyAlignment="1"/>
    <xf numFmtId="0" fontId="4" fillId="4" borderId="73" xfId="0" applyFont="1" applyFill="1" applyBorder="1" applyAlignment="1">
      <alignment wrapText="1"/>
    </xf>
    <xf numFmtId="0" fontId="8" fillId="0" borderId="0" xfId="0" applyFont="1" applyAlignment="1">
      <alignment wrapText="1"/>
    </xf>
    <xf numFmtId="0" fontId="28" fillId="4" borderId="53" xfId="0" applyFont="1" applyFill="1" applyBorder="1" applyAlignment="1" applyProtection="1">
      <alignment wrapText="1"/>
      <protection locked="0"/>
    </xf>
    <xf numFmtId="0" fontId="0" fillId="0" borderId="8" xfId="0" applyBorder="1" applyAlignment="1">
      <alignment wrapText="1"/>
    </xf>
    <xf numFmtId="0" fontId="0" fillId="0" borderId="5" xfId="0" applyBorder="1" applyAlignment="1">
      <alignment wrapText="1"/>
    </xf>
    <xf numFmtId="4" fontId="28" fillId="31" borderId="88" xfId="0" applyNumberFormat="1" applyFont="1" applyFill="1" applyBorder="1" applyAlignment="1" applyProtection="1">
      <alignment horizontal="right" wrapText="1"/>
    </xf>
    <xf numFmtId="4" fontId="28" fillId="31" borderId="94" xfId="0" applyNumberFormat="1" applyFont="1" applyFill="1" applyBorder="1" applyAlignment="1" applyProtection="1">
      <alignment horizontal="right" wrapText="1"/>
    </xf>
    <xf numFmtId="0" fontId="28" fillId="4" borderId="53" xfId="0" applyFont="1" applyFill="1" applyBorder="1" applyAlignment="1" applyProtection="1">
      <alignment horizontal="center" wrapText="1"/>
      <protection locked="0"/>
    </xf>
    <xf numFmtId="0" fontId="28" fillId="4" borderId="8" xfId="0" applyFont="1" applyFill="1" applyBorder="1" applyAlignment="1" applyProtection="1">
      <alignment horizontal="center" wrapText="1"/>
      <protection locked="0"/>
    </xf>
    <xf numFmtId="0" fontId="28" fillId="4" borderId="5" xfId="0" applyFont="1" applyFill="1" applyBorder="1" applyAlignment="1" applyProtection="1">
      <alignment horizontal="center" wrapText="1"/>
      <protection locked="0"/>
    </xf>
    <xf numFmtId="0" fontId="43" fillId="23" borderId="3" xfId="0" applyFont="1" applyFill="1" applyBorder="1" applyAlignment="1">
      <alignment horizontal="left" vertical="center"/>
    </xf>
    <xf numFmtId="0" fontId="34" fillId="23" borderId="8" xfId="0" applyFont="1" applyFill="1" applyBorder="1" applyAlignment="1">
      <alignment horizontal="left" vertical="center"/>
    </xf>
    <xf numFmtId="0" fontId="34" fillId="26" borderId="53" xfId="0" applyFont="1" applyFill="1" applyBorder="1" applyAlignment="1" applyProtection="1">
      <alignment horizontal="center" vertical="center"/>
      <protection locked="0"/>
    </xf>
    <xf numFmtId="0" fontId="0" fillId="0" borderId="8" xfId="0" applyFont="1" applyBorder="1" applyAlignment="1"/>
    <xf numFmtId="0" fontId="41" fillId="31" borderId="8" xfId="0" applyFont="1" applyFill="1" applyBorder="1" applyAlignment="1">
      <alignment horizontal="center" vertical="center"/>
    </xf>
    <xf numFmtId="0" fontId="0" fillId="0" borderId="5" xfId="0" applyBorder="1" applyAlignment="1">
      <alignment horizontal="center" vertical="center"/>
    </xf>
    <xf numFmtId="0" fontId="106" fillId="4" borderId="53" xfId="0" applyFont="1" applyFill="1" applyBorder="1" applyAlignment="1" applyProtection="1">
      <alignment horizontal="center" vertical="center" wrapText="1"/>
      <protection locked="0"/>
    </xf>
    <xf numFmtId="0" fontId="54" fillId="18" borderId="24" xfId="0" applyFont="1" applyFill="1" applyBorder="1" applyAlignment="1">
      <alignment horizontal="left" vertical="top" wrapText="1"/>
    </xf>
    <xf numFmtId="0" fontId="2" fillId="18" borderId="41" xfId="0" applyFont="1" applyFill="1" applyBorder="1" applyAlignment="1">
      <alignment horizontal="left" vertical="top" wrapText="1"/>
    </xf>
    <xf numFmtId="0" fontId="2" fillId="18" borderId="25" xfId="0" applyFont="1" applyFill="1" applyBorder="1" applyAlignment="1">
      <alignment horizontal="left" vertical="top" wrapText="1"/>
    </xf>
    <xf numFmtId="0" fontId="2" fillId="18" borderId="13" xfId="0" applyFont="1" applyFill="1" applyBorder="1" applyAlignment="1">
      <alignment horizontal="left" vertical="top" wrapText="1"/>
    </xf>
    <xf numFmtId="0" fontId="2" fillId="18" borderId="0" xfId="0" applyFont="1" applyFill="1" applyBorder="1" applyAlignment="1">
      <alignment horizontal="left" vertical="top" wrapText="1"/>
    </xf>
    <xf numFmtId="0" fontId="2" fillId="18" borderId="34" xfId="0" applyFont="1" applyFill="1" applyBorder="1" applyAlignment="1">
      <alignment horizontal="left" vertical="top" wrapText="1"/>
    </xf>
    <xf numFmtId="0" fontId="2" fillId="18" borderId="42" xfId="0" applyFont="1" applyFill="1" applyBorder="1" applyAlignment="1">
      <alignment horizontal="left" vertical="top" wrapText="1"/>
    </xf>
    <xf numFmtId="0" fontId="2" fillId="18" borderId="20" xfId="0" applyFont="1" applyFill="1" applyBorder="1" applyAlignment="1">
      <alignment horizontal="left" vertical="top" wrapText="1"/>
    </xf>
    <xf numFmtId="0" fontId="2" fillId="18" borderId="43" xfId="0" applyFont="1" applyFill="1" applyBorder="1" applyAlignment="1">
      <alignment horizontal="left" vertical="top" wrapText="1"/>
    </xf>
    <xf numFmtId="0" fontId="8" fillId="19" borderId="46" xfId="0" applyFont="1" applyFill="1" applyBorder="1" applyAlignment="1">
      <alignment horizontal="center"/>
    </xf>
    <xf numFmtId="0" fontId="8" fillId="19" borderId="21" xfId="0" applyFont="1" applyFill="1" applyBorder="1" applyAlignment="1">
      <alignment horizontal="center"/>
    </xf>
    <xf numFmtId="0" fontId="8" fillId="19" borderId="47" xfId="0" applyFont="1" applyFill="1" applyBorder="1" applyAlignment="1">
      <alignment horizontal="center"/>
    </xf>
    <xf numFmtId="0" fontId="0" fillId="33" borderId="3" xfId="0" applyFont="1" applyFill="1" applyBorder="1" applyAlignment="1">
      <alignment horizontal="center"/>
    </xf>
    <xf numFmtId="0" fontId="8" fillId="0" borderId="55" xfId="0" applyFont="1" applyBorder="1" applyAlignment="1">
      <alignment horizontal="center"/>
    </xf>
    <xf numFmtId="0" fontId="8" fillId="0" borderId="10" xfId="0" applyFont="1" applyBorder="1" applyAlignment="1">
      <alignment horizontal="center"/>
    </xf>
    <xf numFmtId="0" fontId="54" fillId="19" borderId="73" xfId="0" applyFont="1" applyFill="1" applyBorder="1" applyAlignment="1">
      <alignment horizontal="center" vertical="center" wrapText="1"/>
    </xf>
    <xf numFmtId="0" fontId="54" fillId="19" borderId="0" xfId="0" applyFont="1" applyFill="1" applyBorder="1" applyAlignment="1">
      <alignment horizontal="center" vertical="center" wrapText="1"/>
    </xf>
    <xf numFmtId="0" fontId="8" fillId="19" borderId="0" xfId="0" applyFont="1" applyFill="1" applyAlignment="1">
      <alignment wrapText="1"/>
    </xf>
    <xf numFmtId="0" fontId="8" fillId="19" borderId="56" xfId="0" applyFont="1" applyFill="1" applyBorder="1" applyAlignment="1">
      <alignment wrapText="1"/>
    </xf>
    <xf numFmtId="0" fontId="54" fillId="24" borderId="54" xfId="0" applyFont="1" applyFill="1" applyBorder="1" applyAlignment="1">
      <alignment horizontal="center" wrapText="1"/>
    </xf>
    <xf numFmtId="0" fontId="8" fillId="0" borderId="28" xfId="0" applyFont="1" applyBorder="1" applyAlignment="1">
      <alignment wrapText="1"/>
    </xf>
    <xf numFmtId="0" fontId="8" fillId="0" borderId="36" xfId="0" applyFont="1" applyBorder="1" applyAlignment="1">
      <alignment wrapText="1"/>
    </xf>
    <xf numFmtId="0" fontId="8" fillId="37" borderId="26" xfId="0" applyFont="1" applyFill="1" applyBorder="1" applyAlignment="1">
      <alignment vertical="center" wrapText="1"/>
    </xf>
    <xf numFmtId="0" fontId="8" fillId="37" borderId="27" xfId="0" applyFont="1" applyFill="1" applyBorder="1" applyAlignment="1">
      <alignment vertical="center" wrapText="1"/>
    </xf>
    <xf numFmtId="0" fontId="8" fillId="37" borderId="27" xfId="0" applyFont="1" applyFill="1" applyBorder="1" applyAlignment="1">
      <alignment vertical="center"/>
    </xf>
    <xf numFmtId="0" fontId="8" fillId="37" borderId="27" xfId="0" applyFont="1" applyFill="1" applyBorder="1" applyAlignment="1"/>
    <xf numFmtId="0" fontId="8" fillId="0" borderId="67" xfId="0" applyFont="1" applyBorder="1" applyAlignment="1"/>
    <xf numFmtId="0" fontId="8" fillId="37" borderId="73" xfId="0" applyFont="1" applyFill="1" applyBorder="1" applyAlignment="1">
      <alignment vertical="center"/>
    </xf>
    <xf numFmtId="0" fontId="8" fillId="37" borderId="0" xfId="0" applyFont="1" applyFill="1" applyBorder="1" applyAlignment="1">
      <alignment vertical="center"/>
    </xf>
    <xf numFmtId="0" fontId="8" fillId="37" borderId="0" xfId="0" applyFont="1" applyFill="1" applyBorder="1" applyAlignment="1"/>
    <xf numFmtId="0" fontId="54" fillId="11" borderId="44" xfId="0" applyFont="1" applyFill="1" applyBorder="1" applyAlignment="1">
      <alignment horizontal="center" vertical="center"/>
    </xf>
    <xf numFmtId="0" fontId="8" fillId="0" borderId="45" xfId="0" applyFont="1" applyBorder="1" applyAlignment="1"/>
    <xf numFmtId="0" fontId="8" fillId="0" borderId="32" xfId="0" applyFont="1" applyBorder="1" applyAlignment="1"/>
    <xf numFmtId="0" fontId="28" fillId="4" borderId="52" xfId="0" applyFont="1" applyFill="1" applyBorder="1" applyAlignment="1" applyProtection="1">
      <alignment wrapText="1"/>
      <protection locked="0"/>
    </xf>
    <xf numFmtId="0" fontId="8" fillId="0" borderId="21" xfId="0" applyFont="1" applyBorder="1" applyAlignment="1">
      <alignment wrapText="1"/>
    </xf>
    <xf numFmtId="0" fontId="8" fillId="0" borderId="47" xfId="0" applyFont="1" applyBorder="1" applyAlignment="1">
      <alignment wrapText="1"/>
    </xf>
    <xf numFmtId="0" fontId="8" fillId="0" borderId="8" xfId="0" applyFont="1" applyBorder="1" applyAlignment="1">
      <alignment wrapText="1"/>
    </xf>
    <xf numFmtId="0" fontId="8" fillId="0" borderId="5" xfId="0" applyFont="1" applyBorder="1" applyAlignment="1">
      <alignment wrapText="1"/>
    </xf>
    <xf numFmtId="0" fontId="28" fillId="4" borderId="54" xfId="0" applyFont="1" applyFill="1" applyBorder="1" applyAlignment="1" applyProtection="1">
      <alignment wrapText="1"/>
      <protection locked="0"/>
    </xf>
    <xf numFmtId="0" fontId="104" fillId="0" borderId="8" xfId="0" applyFont="1" applyBorder="1" applyAlignment="1">
      <alignment horizontal="center" vertical="center" wrapText="1"/>
    </xf>
    <xf numFmtId="0" fontId="104" fillId="0" borderId="5" xfId="0" applyFont="1" applyBorder="1" applyAlignment="1">
      <alignment horizontal="center" vertical="center" wrapText="1"/>
    </xf>
    <xf numFmtId="0" fontId="101" fillId="15" borderId="23" xfId="0" applyFont="1" applyFill="1" applyBorder="1" applyAlignment="1">
      <alignment horizontal="center" vertical="center"/>
    </xf>
    <xf numFmtId="0" fontId="71" fillId="34" borderId="3" xfId="4" applyFont="1" applyFill="1" applyBorder="1" applyAlignment="1">
      <alignment horizontal="center" vertical="center"/>
    </xf>
    <xf numFmtId="0" fontId="71" fillId="34" borderId="7" xfId="4" applyFont="1" applyFill="1" applyBorder="1" applyAlignment="1">
      <alignment horizontal="center" vertical="center"/>
    </xf>
    <xf numFmtId="0" fontId="54" fillId="26" borderId="52" xfId="0" applyFont="1" applyFill="1" applyBorder="1" applyAlignment="1" applyProtection="1">
      <alignment horizontal="center" vertical="center"/>
      <protection locked="0"/>
    </xf>
    <xf numFmtId="0" fontId="54" fillId="26" borderId="51" xfId="0" applyFont="1" applyFill="1" applyBorder="1" applyAlignment="1" applyProtection="1">
      <alignment horizontal="center" vertical="center"/>
      <protection locked="0"/>
    </xf>
    <xf numFmtId="0" fontId="74" fillId="33" borderId="3" xfId="0" applyFont="1" applyFill="1" applyBorder="1" applyAlignment="1"/>
    <xf numFmtId="0" fontId="74" fillId="33" borderId="8" xfId="0" applyFont="1" applyFill="1" applyBorder="1" applyAlignment="1"/>
    <xf numFmtId="0" fontId="74" fillId="33" borderId="5" xfId="0" applyFont="1" applyFill="1" applyBorder="1" applyAlignment="1"/>
    <xf numFmtId="0" fontId="8" fillId="19" borderId="53" xfId="0" applyFont="1" applyFill="1" applyBorder="1" applyAlignment="1"/>
    <xf numFmtId="0" fontId="8" fillId="19" borderId="8" xfId="0" applyFont="1" applyFill="1" applyBorder="1" applyAlignment="1"/>
    <xf numFmtId="0" fontId="8" fillId="19" borderId="7" xfId="0" applyFont="1" applyFill="1" applyBorder="1" applyAlignment="1"/>
    <xf numFmtId="0" fontId="42" fillId="33" borderId="27" xfId="0" applyFont="1" applyFill="1" applyBorder="1" applyAlignment="1">
      <alignment horizontal="center" vertical="center"/>
    </xf>
    <xf numFmtId="0" fontId="74" fillId="4" borderId="3" xfId="0" applyFont="1" applyFill="1" applyBorder="1" applyAlignment="1"/>
    <xf numFmtId="0" fontId="74" fillId="4" borderId="8" xfId="0" applyFont="1" applyFill="1" applyBorder="1" applyAlignment="1"/>
    <xf numFmtId="0" fontId="74" fillId="4" borderId="5" xfId="0" applyFont="1" applyFill="1" applyBorder="1" applyAlignment="1"/>
    <xf numFmtId="0" fontId="112" fillId="0" borderId="54" xfId="0" applyFont="1" applyBorder="1" applyAlignment="1"/>
    <xf numFmtId="0" fontId="112" fillId="0" borderId="39" xfId="0" applyFont="1" applyBorder="1" applyAlignment="1"/>
    <xf numFmtId="0" fontId="28" fillId="19" borderId="53" xfId="0" applyFont="1" applyFill="1" applyBorder="1" applyAlignment="1"/>
    <xf numFmtId="0" fontId="28" fillId="19" borderId="8" xfId="0" applyFont="1" applyFill="1" applyBorder="1" applyAlignment="1"/>
    <xf numFmtId="0" fontId="28" fillId="19" borderId="7" xfId="0" applyFont="1" applyFill="1" applyBorder="1" applyAlignment="1"/>
    <xf numFmtId="4" fontId="65" fillId="0" borderId="44" xfId="0" applyNumberFormat="1" applyFont="1" applyFill="1" applyBorder="1" applyAlignment="1" applyProtection="1">
      <alignment horizontal="center" vertical="center" wrapText="1"/>
    </xf>
    <xf numFmtId="0" fontId="31" fillId="0" borderId="45" xfId="0" applyFont="1" applyBorder="1" applyAlignment="1">
      <alignment vertical="center"/>
    </xf>
    <xf numFmtId="0" fontId="31" fillId="0" borderId="32" xfId="0" applyFont="1" applyBorder="1" applyAlignment="1">
      <alignment vertical="center"/>
    </xf>
    <xf numFmtId="0" fontId="52" fillId="0" borderId="26" xfId="0" applyFont="1" applyBorder="1" applyAlignment="1">
      <alignment horizontal="center" vertical="center" wrapText="1"/>
    </xf>
    <xf numFmtId="0" fontId="28" fillId="35" borderId="52" xfId="0" applyFont="1" applyFill="1" applyBorder="1" applyAlignment="1" applyProtection="1">
      <alignment vertical="center"/>
    </xf>
    <xf numFmtId="0" fontId="0" fillId="0" borderId="21" xfId="0" applyFont="1" applyBorder="1" applyAlignment="1">
      <alignment vertical="center"/>
    </xf>
    <xf numFmtId="0" fontId="0" fillId="0" borderId="21" xfId="0" applyBorder="1" applyAlignment="1">
      <alignment vertical="center"/>
    </xf>
    <xf numFmtId="0" fontId="0" fillId="0" borderId="51" xfId="0" applyBorder="1" applyAlignment="1">
      <alignment vertical="center"/>
    </xf>
    <xf numFmtId="4" fontId="52" fillId="0" borderId="3" xfId="0" applyNumberFormat="1" applyFont="1" applyFill="1" applyBorder="1" applyAlignment="1" applyProtection="1">
      <alignment horizontal="center" vertical="center" wrapText="1"/>
    </xf>
    <xf numFmtId="4" fontId="52" fillId="0" borderId="8" xfId="0" applyNumberFormat="1" applyFont="1" applyFill="1" applyBorder="1" applyAlignment="1" applyProtection="1">
      <alignment horizontal="center" vertical="center" wrapText="1"/>
    </xf>
    <xf numFmtId="4" fontId="52" fillId="0" borderId="5" xfId="0" applyNumberFormat="1" applyFont="1" applyFill="1" applyBorder="1" applyAlignment="1" applyProtection="1">
      <alignment horizontal="center" vertical="center" wrapText="1"/>
    </xf>
    <xf numFmtId="4" fontId="52" fillId="19" borderId="3" xfId="0" applyNumberFormat="1" applyFont="1" applyFill="1" applyBorder="1" applyAlignment="1" applyProtection="1"/>
    <xf numFmtId="0" fontId="52" fillId="19" borderId="8" xfId="0" applyFont="1" applyFill="1" applyBorder="1" applyAlignment="1"/>
    <xf numFmtId="0" fontId="52" fillId="19" borderId="5" xfId="0" applyFont="1" applyFill="1" applyBorder="1" applyAlignment="1"/>
    <xf numFmtId="0" fontId="8" fillId="0" borderId="3" xfId="0" applyFont="1" applyBorder="1" applyAlignment="1">
      <alignment wrapText="1"/>
    </xf>
    <xf numFmtId="0" fontId="52" fillId="0" borderId="3" xfId="0" applyFont="1" applyBorder="1" applyAlignment="1">
      <alignment horizontal="center" vertical="center" wrapText="1"/>
    </xf>
    <xf numFmtId="0" fontId="52" fillId="4" borderId="26" xfId="0" applyFont="1" applyFill="1" applyBorder="1" applyAlignment="1">
      <alignment horizontal="left" vertical="center" wrapText="1"/>
    </xf>
    <xf numFmtId="0" fontId="0" fillId="4" borderId="27" xfId="0" applyFill="1" applyBorder="1" applyAlignment="1">
      <alignment wrapText="1"/>
    </xf>
    <xf numFmtId="0" fontId="0" fillId="4" borderId="9" xfId="0" applyFill="1" applyBorder="1" applyAlignment="1">
      <alignment wrapText="1"/>
    </xf>
    <xf numFmtId="0" fontId="11" fillId="30" borderId="44" xfId="0" applyFont="1" applyFill="1" applyBorder="1" applyAlignment="1" applyProtection="1">
      <alignment wrapText="1"/>
    </xf>
    <xf numFmtId="0" fontId="0" fillId="0" borderId="45" xfId="0" applyBorder="1" applyAlignment="1"/>
    <xf numFmtId="0" fontId="0" fillId="0" borderId="32" xfId="0" applyBorder="1" applyAlignment="1"/>
    <xf numFmtId="0" fontId="20" fillId="37" borderId="87" xfId="0" applyFont="1" applyFill="1" applyBorder="1" applyAlignment="1" applyProtection="1">
      <alignment horizontal="center" vertical="center" wrapText="1"/>
    </xf>
    <xf numFmtId="0" fontId="123" fillId="37" borderId="67" xfId="0" applyFont="1" applyFill="1" applyBorder="1" applyAlignment="1" applyProtection="1">
      <alignment horizontal="center" vertical="center" wrapText="1"/>
    </xf>
    <xf numFmtId="0" fontId="0" fillId="0" borderId="67" xfId="0" applyBorder="1" applyAlignment="1">
      <alignment horizontal="center" vertical="center" wrapText="1"/>
    </xf>
    <xf numFmtId="4" fontId="52" fillId="0" borderId="3" xfId="0" applyNumberFormat="1" applyFont="1" applyFill="1" applyBorder="1" applyAlignment="1" applyProtection="1">
      <alignment vertical="center" wrapText="1"/>
    </xf>
    <xf numFmtId="4" fontId="52" fillId="0" borderId="8" xfId="0" applyNumberFormat="1" applyFont="1" applyFill="1" applyBorder="1" applyAlignment="1" applyProtection="1">
      <alignment vertical="center" wrapText="1"/>
    </xf>
    <xf numFmtId="4" fontId="52" fillId="0" borderId="5" xfId="0" applyNumberFormat="1" applyFont="1" applyFill="1" applyBorder="1" applyAlignment="1" applyProtection="1">
      <alignment vertical="center" wrapText="1"/>
    </xf>
    <xf numFmtId="2" fontId="20" fillId="39" borderId="49" xfId="0" applyNumberFormat="1" applyFont="1" applyFill="1" applyBorder="1" applyAlignment="1" applyProtection="1">
      <alignment wrapText="1"/>
    </xf>
    <xf numFmtId="2" fontId="20" fillId="39" borderId="45" xfId="0" applyNumberFormat="1" applyFont="1" applyFill="1" applyBorder="1" applyAlignment="1" applyProtection="1">
      <alignment wrapText="1"/>
    </xf>
    <xf numFmtId="2" fontId="20" fillId="39" borderId="31" xfId="0" applyNumberFormat="1" applyFont="1" applyFill="1" applyBorder="1" applyAlignment="1" applyProtection="1">
      <alignment wrapText="1"/>
    </xf>
    <xf numFmtId="0" fontId="23" fillId="0" borderId="44" xfId="0" applyFont="1" applyFill="1" applyBorder="1" applyAlignment="1" applyProtection="1"/>
    <xf numFmtId="4" fontId="65" fillId="0" borderId="44" xfId="0" applyNumberFormat="1" applyFont="1" applyFill="1" applyBorder="1" applyAlignment="1" applyProtection="1">
      <alignment horizontal="center" wrapText="1"/>
    </xf>
    <xf numFmtId="0" fontId="31" fillId="0" borderId="45" xfId="0" applyFont="1" applyBorder="1" applyAlignment="1">
      <alignment horizontal="center"/>
    </xf>
    <xf numFmtId="0" fontId="31" fillId="0" borderId="32" xfId="0" applyFont="1" applyBorder="1" applyAlignment="1">
      <alignment horizontal="center"/>
    </xf>
    <xf numFmtId="0" fontId="8" fillId="0" borderId="21" xfId="0" applyFont="1" applyBorder="1" applyAlignment="1">
      <alignment vertical="center"/>
    </xf>
    <xf numFmtId="0" fontId="0" fillId="0" borderId="21" xfId="0" applyBorder="1" applyAlignment="1"/>
    <xf numFmtId="0" fontId="0" fillId="0" borderId="51" xfId="0" applyBorder="1" applyAlignment="1"/>
    <xf numFmtId="0" fontId="20" fillId="39" borderId="44" xfId="0" applyFont="1" applyFill="1" applyBorder="1" applyAlignment="1" applyProtection="1">
      <alignment wrapText="1"/>
    </xf>
    <xf numFmtId="0" fontId="20" fillId="39" borderId="31" xfId="0" applyFont="1" applyFill="1" applyBorder="1" applyAlignment="1" applyProtection="1">
      <alignment wrapText="1"/>
    </xf>
    <xf numFmtId="0" fontId="20" fillId="37" borderId="54" xfId="0" applyFont="1" applyFill="1" applyBorder="1" applyAlignment="1" applyProtection="1">
      <alignment horizontal="center" vertical="center" wrapText="1"/>
    </xf>
    <xf numFmtId="0" fontId="123" fillId="37" borderId="36" xfId="0" applyFont="1" applyFill="1" applyBorder="1" applyAlignment="1" applyProtection="1">
      <alignment horizontal="center" vertical="center" wrapText="1"/>
    </xf>
    <xf numFmtId="0" fontId="122" fillId="21" borderId="24" xfId="0" applyFont="1" applyFill="1" applyBorder="1" applyAlignment="1" applyProtection="1">
      <alignment horizontal="center" vertical="center"/>
    </xf>
    <xf numFmtId="0" fontId="122" fillId="21" borderId="41" xfId="0" applyFont="1" applyFill="1" applyBorder="1" applyAlignment="1">
      <alignment horizontal="center" vertical="center"/>
    </xf>
    <xf numFmtId="0" fontId="122" fillId="21" borderId="25" xfId="0" applyFont="1" applyFill="1" applyBorder="1" applyAlignment="1">
      <alignment horizontal="center" vertical="center"/>
    </xf>
    <xf numFmtId="0" fontId="34" fillId="0" borderId="21" xfId="0" applyFont="1" applyBorder="1" applyAlignment="1">
      <alignment vertical="center"/>
    </xf>
    <xf numFmtId="0" fontId="34" fillId="0" borderId="51" xfId="0" applyFont="1" applyBorder="1" applyAlignment="1">
      <alignment vertical="center"/>
    </xf>
    <xf numFmtId="0" fontId="28" fillId="37" borderId="24" xfId="0" applyFont="1" applyFill="1" applyBorder="1" applyAlignment="1" applyProtection="1">
      <alignment vertical="center" wrapText="1"/>
    </xf>
    <xf numFmtId="0" fontId="28" fillId="37" borderId="50" xfId="0" applyFont="1" applyFill="1" applyBorder="1" applyAlignment="1" applyProtection="1">
      <alignment vertical="center" wrapText="1"/>
    </xf>
    <xf numFmtId="0" fontId="28" fillId="37" borderId="42" xfId="0" applyFont="1" applyFill="1" applyBorder="1" applyAlignment="1" applyProtection="1">
      <alignment vertical="center" wrapText="1"/>
    </xf>
    <xf numFmtId="0" fontId="28" fillId="37" borderId="30" xfId="0" applyFont="1" applyFill="1" applyBorder="1" applyAlignment="1" applyProtection="1">
      <alignment vertical="center" wrapText="1"/>
    </xf>
    <xf numFmtId="0" fontId="20" fillId="12" borderId="46" xfId="0" applyFont="1" applyFill="1" applyBorder="1" applyAlignment="1" applyProtection="1">
      <alignment horizontal="center"/>
    </xf>
    <xf numFmtId="0" fontId="20" fillId="12" borderId="21" xfId="0" applyFont="1" applyFill="1" applyBorder="1" applyAlignment="1" applyProtection="1">
      <alignment horizontal="center"/>
    </xf>
    <xf numFmtId="0" fontId="20" fillId="12" borderId="47" xfId="0" applyFont="1" applyFill="1" applyBorder="1" applyAlignment="1" applyProtection="1">
      <alignment horizontal="center"/>
    </xf>
    <xf numFmtId="0" fontId="20" fillId="27" borderId="46" xfId="0" applyFont="1" applyFill="1" applyBorder="1" applyAlignment="1" applyProtection="1">
      <alignment horizontal="center" wrapText="1"/>
    </xf>
    <xf numFmtId="0" fontId="20" fillId="27" borderId="21" xfId="0" applyFont="1" applyFill="1" applyBorder="1" applyAlignment="1" applyProtection="1">
      <alignment horizontal="center" wrapText="1"/>
    </xf>
    <xf numFmtId="0" fontId="20" fillId="27" borderId="51" xfId="0" applyFont="1" applyFill="1" applyBorder="1" applyAlignment="1" applyProtection="1">
      <alignment horizontal="center" wrapText="1"/>
    </xf>
    <xf numFmtId="0" fontId="24" fillId="40" borderId="37" xfId="0" applyFont="1" applyFill="1" applyBorder="1" applyAlignment="1" applyProtection="1">
      <alignment horizontal="center" vertical="center" wrapText="1"/>
    </xf>
    <xf numFmtId="0" fontId="24" fillId="40" borderId="28" xfId="0" applyFont="1" applyFill="1" applyBorder="1" applyAlignment="1" applyProtection="1">
      <alignment horizontal="center" vertical="center" wrapText="1"/>
    </xf>
    <xf numFmtId="0" fontId="24" fillId="40" borderId="39" xfId="0" applyFont="1" applyFill="1" applyBorder="1" applyAlignment="1" applyProtection="1">
      <alignment horizontal="center" vertical="center" wrapText="1"/>
    </xf>
    <xf numFmtId="0" fontId="28" fillId="38" borderId="44" xfId="0" applyFont="1" applyFill="1" applyBorder="1" applyAlignment="1" applyProtection="1"/>
    <xf numFmtId="0" fontId="28" fillId="38" borderId="45" xfId="0" applyFont="1" applyFill="1" applyBorder="1" applyAlignment="1" applyProtection="1"/>
    <xf numFmtId="0" fontId="8" fillId="19" borderId="45" xfId="0" applyFont="1" applyFill="1" applyBorder="1" applyAlignment="1"/>
    <xf numFmtId="0" fontId="8" fillId="19" borderId="32" xfId="0" applyFont="1" applyFill="1" applyBorder="1" applyAlignment="1"/>
    <xf numFmtId="0" fontId="31" fillId="0" borderId="45" xfId="0" applyFont="1" applyBorder="1" applyAlignment="1"/>
    <xf numFmtId="0" fontId="31" fillId="0" borderId="32" xfId="0" applyFont="1" applyBorder="1" applyAlignment="1"/>
    <xf numFmtId="0" fontId="52" fillId="4" borderId="26" xfId="0" applyFont="1" applyFill="1" applyBorder="1" applyAlignment="1">
      <alignment wrapText="1"/>
    </xf>
    <xf numFmtId="0" fontId="0" fillId="4" borderId="27" xfId="0" applyFill="1" applyBorder="1" applyAlignment="1"/>
    <xf numFmtId="0" fontId="0" fillId="4" borderId="9" xfId="0" applyFill="1" applyBorder="1" applyAlignment="1"/>
    <xf numFmtId="0" fontId="27" fillId="30" borderId="44" xfId="0" applyFont="1" applyFill="1" applyBorder="1" applyAlignment="1" applyProtection="1">
      <alignment vertical="center" wrapText="1"/>
    </xf>
    <xf numFmtId="0" fontId="0" fillId="0" borderId="45" xfId="0" applyBorder="1" applyAlignment="1">
      <alignment wrapText="1"/>
    </xf>
    <xf numFmtId="0" fontId="0" fillId="0" borderId="32" xfId="0" applyBorder="1" applyAlignment="1">
      <alignment wrapText="1"/>
    </xf>
    <xf numFmtId="0" fontId="20" fillId="37" borderId="53" xfId="0" applyFont="1" applyFill="1" applyBorder="1" applyAlignment="1" applyProtection="1">
      <alignment horizontal="center" vertical="center" wrapText="1"/>
    </xf>
    <xf numFmtId="0" fontId="0" fillId="0" borderId="5" xfId="0" applyBorder="1" applyAlignment="1">
      <alignment horizontal="center" vertical="center" wrapText="1"/>
    </xf>
    <xf numFmtId="0" fontId="8" fillId="0" borderId="24" xfId="0" applyFont="1" applyFill="1" applyBorder="1" applyAlignment="1" applyProtection="1"/>
    <xf numFmtId="0" fontId="8" fillId="0" borderId="41" xfId="0" applyFont="1" applyBorder="1" applyAlignment="1"/>
    <xf numFmtId="0" fontId="124" fillId="0" borderId="3" xfId="0" applyFont="1" applyFill="1" applyBorder="1" applyAlignment="1" applyProtection="1">
      <alignment wrapText="1"/>
    </xf>
    <xf numFmtId="0" fontId="7" fillId="17" borderId="20" xfId="0" applyFont="1" applyFill="1" applyBorder="1" applyAlignment="1" applyProtection="1">
      <alignment wrapText="1"/>
    </xf>
    <xf numFmtId="0" fontId="7" fillId="17" borderId="20" xfId="0" applyFont="1" applyFill="1" applyBorder="1" applyAlignment="1">
      <alignment wrapText="1"/>
    </xf>
    <xf numFmtId="0" fontId="7" fillId="17" borderId="43" xfId="0" applyFont="1" applyFill="1" applyBorder="1" applyAlignment="1">
      <alignment wrapText="1"/>
    </xf>
    <xf numFmtId="0" fontId="11" fillId="30" borderId="45" xfId="0" applyFont="1" applyFill="1" applyBorder="1" applyAlignment="1" applyProtection="1">
      <alignment wrapText="1"/>
    </xf>
    <xf numFmtId="0" fontId="11" fillId="30" borderId="32" xfId="0" applyFont="1" applyFill="1" applyBorder="1" applyAlignment="1" applyProtection="1">
      <alignment wrapText="1"/>
    </xf>
    <xf numFmtId="0" fontId="114" fillId="17" borderId="24" xfId="0" applyFont="1" applyFill="1" applyBorder="1" applyAlignment="1" applyProtection="1">
      <alignment horizontal="left" vertical="top" wrapText="1"/>
    </xf>
    <xf numFmtId="0" fontId="127" fillId="17" borderId="41" xfId="0" applyFont="1" applyFill="1" applyBorder="1" applyAlignment="1">
      <alignment wrapText="1"/>
    </xf>
    <xf numFmtId="0" fontId="127" fillId="17" borderId="25" xfId="0" applyFont="1" applyFill="1" applyBorder="1" applyAlignment="1">
      <alignment wrapText="1"/>
    </xf>
    <xf numFmtId="0" fontId="0" fillId="17" borderId="13" xfId="0" applyFill="1" applyBorder="1" applyAlignment="1">
      <alignment wrapText="1"/>
    </xf>
    <xf numFmtId="0" fontId="0" fillId="17" borderId="0" xfId="0" applyFill="1" applyBorder="1" applyAlignment="1">
      <alignment wrapText="1"/>
    </xf>
    <xf numFmtId="0" fontId="0" fillId="17" borderId="34" xfId="0" applyFill="1" applyBorder="1" applyAlignment="1">
      <alignment wrapText="1"/>
    </xf>
    <xf numFmtId="0" fontId="0" fillId="17" borderId="42" xfId="0" applyFill="1" applyBorder="1" applyAlignment="1">
      <alignment wrapText="1"/>
    </xf>
    <xf numFmtId="0" fontId="0" fillId="17" borderId="20" xfId="0" applyFill="1" applyBorder="1" applyAlignment="1">
      <alignment wrapText="1"/>
    </xf>
    <xf numFmtId="0" fontId="0" fillId="17" borderId="43" xfId="0" applyFill="1" applyBorder="1" applyAlignment="1">
      <alignment wrapText="1"/>
    </xf>
    <xf numFmtId="0" fontId="28" fillId="35" borderId="21" xfId="0" applyFont="1" applyFill="1" applyBorder="1" applyAlignment="1" applyProtection="1">
      <alignment vertical="center"/>
    </xf>
    <xf numFmtId="0" fontId="28" fillId="35" borderId="51" xfId="0" applyFont="1" applyFill="1" applyBorder="1" applyAlignment="1" applyProtection="1">
      <alignment vertical="center"/>
    </xf>
    <xf numFmtId="0" fontId="0" fillId="30" borderId="45" xfId="0" applyFill="1" applyBorder="1" applyAlignment="1">
      <alignment wrapText="1"/>
    </xf>
    <xf numFmtId="0" fontId="0" fillId="30" borderId="32" xfId="0" applyFill="1" applyBorder="1" applyAlignment="1">
      <alignment wrapText="1"/>
    </xf>
    <xf numFmtId="0" fontId="32" fillId="30" borderId="44" xfId="0" applyFont="1" applyFill="1" applyBorder="1" applyAlignment="1" applyProtection="1">
      <alignment wrapText="1"/>
    </xf>
    <xf numFmtId="0" fontId="27" fillId="65" borderId="42" xfId="0" applyFont="1" applyFill="1" applyBorder="1" applyAlignment="1" applyProtection="1">
      <alignment vertical="center" wrapText="1"/>
    </xf>
    <xf numFmtId="0" fontId="110" fillId="65" borderId="30" xfId="0" applyFont="1" applyFill="1" applyBorder="1" applyAlignment="1" applyProtection="1">
      <alignment vertical="center" wrapText="1"/>
    </xf>
    <xf numFmtId="4" fontId="8" fillId="65" borderId="91" xfId="0" applyNumberFormat="1" applyFont="1" applyFill="1" applyBorder="1" applyAlignment="1" applyProtection="1">
      <alignment wrapText="1"/>
    </xf>
    <xf numFmtId="4" fontId="8" fillId="65" borderId="20" xfId="0" applyNumberFormat="1" applyFont="1" applyFill="1" applyBorder="1" applyAlignment="1" applyProtection="1">
      <alignment wrapText="1"/>
    </xf>
    <xf numFmtId="4" fontId="8" fillId="65" borderId="30" xfId="0" applyNumberFormat="1" applyFont="1" applyFill="1" applyBorder="1" applyAlignment="1" applyProtection="1">
      <alignment wrapText="1"/>
    </xf>
    <xf numFmtId="0" fontId="6" fillId="17" borderId="41" xfId="0" applyFont="1" applyFill="1" applyBorder="1" applyAlignment="1" applyProtection="1">
      <alignment wrapText="1"/>
    </xf>
    <xf numFmtId="0" fontId="8" fillId="17" borderId="41" xfId="0" applyFont="1" applyFill="1" applyBorder="1" applyAlignment="1">
      <alignment wrapText="1"/>
    </xf>
    <xf numFmtId="0" fontId="8" fillId="17" borderId="25" xfId="0" applyFont="1" applyFill="1" applyBorder="1" applyAlignment="1">
      <alignment wrapText="1"/>
    </xf>
    <xf numFmtId="0" fontId="102" fillId="4" borderId="0" xfId="4" applyFont="1" applyFill="1" applyBorder="1" applyAlignment="1">
      <alignment horizontal="center" vertical="center"/>
    </xf>
    <xf numFmtId="0" fontId="20" fillId="37" borderId="86" xfId="0" applyFont="1" applyFill="1" applyBorder="1" applyAlignment="1" applyProtection="1">
      <alignment horizontal="center" vertical="center" wrapText="1"/>
    </xf>
    <xf numFmtId="0" fontId="123" fillId="37" borderId="29" xfId="0" applyFont="1" applyFill="1" applyBorder="1" applyAlignment="1" applyProtection="1">
      <alignment horizontal="center" vertical="center" wrapText="1"/>
    </xf>
    <xf numFmtId="4" fontId="52" fillId="4" borderId="3" xfId="0" applyNumberFormat="1" applyFont="1" applyFill="1" applyBorder="1" applyAlignment="1" applyProtection="1">
      <alignment vertical="center"/>
    </xf>
    <xf numFmtId="0" fontId="52" fillId="4" borderId="8" xfId="0" applyFont="1" applyFill="1" applyBorder="1" applyAlignment="1">
      <alignment vertical="center"/>
    </xf>
    <xf numFmtId="0" fontId="52" fillId="4" borderId="5" xfId="0" applyFont="1" applyFill="1" applyBorder="1" applyAlignment="1">
      <alignment vertical="center"/>
    </xf>
    <xf numFmtId="0" fontId="27" fillId="30" borderId="45" xfId="0" applyFont="1" applyFill="1" applyBorder="1" applyAlignment="1" applyProtection="1">
      <alignment vertical="center" wrapText="1"/>
    </xf>
    <xf numFmtId="0" fontId="27" fillId="30" borderId="32" xfId="0" applyFont="1" applyFill="1" applyBorder="1" applyAlignment="1" applyProtection="1">
      <alignment vertical="center"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4" fontId="52" fillId="19" borderId="8" xfId="0" applyNumberFormat="1" applyFont="1" applyFill="1" applyBorder="1" applyAlignment="1" applyProtection="1"/>
    <xf numFmtId="4" fontId="52" fillId="19" borderId="5" xfId="0" applyNumberFormat="1" applyFont="1" applyFill="1" applyBorder="1" applyAlignment="1" applyProtection="1"/>
    <xf numFmtId="0" fontId="27" fillId="0" borderId="21" xfId="0" applyFont="1" applyBorder="1" applyAlignment="1">
      <alignment vertical="center"/>
    </xf>
    <xf numFmtId="0" fontId="37" fillId="0" borderId="21" xfId="0" applyFont="1" applyBorder="1" applyAlignment="1">
      <alignment vertical="center"/>
    </xf>
    <xf numFmtId="0" fontId="37" fillId="0" borderId="51" xfId="0" applyFont="1" applyBorder="1" applyAlignment="1">
      <alignment vertical="center"/>
    </xf>
    <xf numFmtId="0" fontId="31" fillId="0" borderId="45" xfId="0" applyFont="1" applyBorder="1" applyAlignment="1">
      <alignment horizontal="center" vertical="center" wrapText="1"/>
    </xf>
    <xf numFmtId="0" fontId="31" fillId="0" borderId="32" xfId="0" applyFont="1" applyBorder="1" applyAlignment="1">
      <alignment horizontal="center" vertical="center" wrapText="1"/>
    </xf>
    <xf numFmtId="0" fontId="52" fillId="0" borderId="26" xfId="0" applyFont="1" applyBorder="1" applyAlignment="1">
      <alignment vertical="center" wrapText="1"/>
    </xf>
    <xf numFmtId="0" fontId="41" fillId="0" borderId="27" xfId="0" applyFont="1" applyBorder="1" applyAlignment="1">
      <alignment vertical="center"/>
    </xf>
    <xf numFmtId="0" fontId="41" fillId="0" borderId="67" xfId="0" applyFont="1" applyBorder="1" applyAlignment="1">
      <alignment vertical="center"/>
    </xf>
    <xf numFmtId="0" fontId="20" fillId="37" borderId="5" xfId="0" applyFont="1" applyFill="1" applyBorder="1" applyAlignment="1" applyProtection="1">
      <alignment horizontal="center" vertical="center" wrapText="1"/>
    </xf>
    <xf numFmtId="0" fontId="11" fillId="6" borderId="44" xfId="0" applyFont="1" applyFill="1" applyBorder="1" applyAlignment="1">
      <alignment horizontal="center"/>
    </xf>
    <xf numFmtId="0" fontId="46" fillId="6" borderId="45" xfId="0" applyFont="1" applyFill="1" applyBorder="1" applyAlignment="1">
      <alignment horizontal="center"/>
    </xf>
    <xf numFmtId="0" fontId="46" fillId="6" borderId="32" xfId="0" applyFont="1" applyFill="1" applyBorder="1" applyAlignment="1">
      <alignment horizontal="center"/>
    </xf>
    <xf numFmtId="0" fontId="26" fillId="8" borderId="46" xfId="0" applyFont="1" applyFill="1" applyBorder="1" applyAlignment="1">
      <alignment horizontal="center"/>
    </xf>
    <xf numFmtId="0" fontId="46" fillId="8" borderId="21" xfId="0" applyFont="1" applyFill="1" applyBorder="1" applyAlignment="1">
      <alignment horizontal="center"/>
    </xf>
    <xf numFmtId="0" fontId="46" fillId="8" borderId="47" xfId="0" applyFont="1" applyFill="1" applyBorder="1" applyAlignment="1">
      <alignment horizontal="center"/>
    </xf>
    <xf numFmtId="0" fontId="27" fillId="11" borderId="0" xfId="2" applyFont="1" applyFill="1" applyAlignment="1" applyProtection="1">
      <alignment horizontal="left" vertical="center" wrapText="1"/>
    </xf>
    <xf numFmtId="0" fontId="8" fillId="0" borderId="0" xfId="0" applyFont="1" applyAlignment="1">
      <alignment horizontal="left" vertical="center"/>
    </xf>
    <xf numFmtId="0" fontId="8" fillId="4" borderId="0" xfId="0" applyFont="1" applyFill="1" applyBorder="1" applyAlignment="1" applyProtection="1">
      <alignment horizontal="center"/>
    </xf>
    <xf numFmtId="0" fontId="8" fillId="0" borderId="0" xfId="0" applyFont="1" applyAlignment="1"/>
    <xf numFmtId="0" fontId="28" fillId="24" borderId="49" xfId="2" applyFont="1" applyFill="1" applyBorder="1" applyAlignment="1" applyProtection="1">
      <alignment horizontal="center" vertical="center"/>
    </xf>
    <xf numFmtId="0" fontId="54" fillId="24" borderId="45" xfId="0" applyFont="1" applyFill="1" applyBorder="1" applyAlignment="1">
      <alignment horizontal="center" vertical="center"/>
    </xf>
    <xf numFmtId="0" fontId="54" fillId="24" borderId="31" xfId="0" applyFont="1" applyFill="1" applyBorder="1" applyAlignment="1">
      <alignment horizontal="center" vertical="center"/>
    </xf>
    <xf numFmtId="0" fontId="54" fillId="24" borderId="49" xfId="0" applyFont="1" applyFill="1" applyBorder="1" applyAlignment="1">
      <alignment horizontal="center" vertical="center"/>
    </xf>
    <xf numFmtId="0" fontId="54" fillId="24" borderId="32" xfId="0" applyFont="1" applyFill="1" applyBorder="1" applyAlignment="1">
      <alignment horizontal="center" vertical="center"/>
    </xf>
    <xf numFmtId="0" fontId="8" fillId="0" borderId="46" xfId="0" applyFont="1" applyBorder="1" applyAlignment="1">
      <alignment horizontal="left" vertical="center" wrapText="1"/>
    </xf>
    <xf numFmtId="0" fontId="8" fillId="0" borderId="21" xfId="0" applyFont="1" applyBorder="1" applyAlignment="1">
      <alignment horizontal="left" vertical="center" wrapText="1"/>
    </xf>
    <xf numFmtId="0" fontId="8" fillId="0" borderId="47" xfId="0" applyFont="1" applyBorder="1" applyAlignment="1">
      <alignment horizontal="left" vertical="center" wrapText="1"/>
    </xf>
    <xf numFmtId="0" fontId="8" fillId="11" borderId="46" xfId="0" applyFont="1" applyFill="1" applyBorder="1" applyAlignment="1" applyProtection="1">
      <alignment horizontal="left" vertical="center" wrapText="1"/>
    </xf>
    <xf numFmtId="0" fontId="107" fillId="23" borderId="0" xfId="2" applyFont="1" applyFill="1" applyAlignment="1" applyProtection="1">
      <alignment horizontal="left" vertical="center"/>
    </xf>
    <xf numFmtId="0" fontId="109" fillId="21" borderId="0" xfId="2" applyFont="1" applyFill="1" applyAlignment="1" applyProtection="1">
      <alignment vertical="center"/>
    </xf>
    <xf numFmtId="0" fontId="27" fillId="11" borderId="0" xfId="2" applyFont="1" applyFill="1" applyBorder="1" applyAlignment="1" applyProtection="1">
      <alignment vertical="center" wrapText="1"/>
    </xf>
    <xf numFmtId="0" fontId="8" fillId="0" borderId="0" xfId="0" applyFont="1" applyAlignment="1">
      <alignment vertical="center" wrapText="1"/>
    </xf>
    <xf numFmtId="0" fontId="24" fillId="21" borderId="0" xfId="2" applyFont="1" applyFill="1" applyAlignment="1" applyProtection="1"/>
    <xf numFmtId="0" fontId="8" fillId="0" borderId="0" xfId="0" applyFont="1" applyAlignment="1" applyProtection="1">
      <alignment wrapText="1"/>
    </xf>
    <xf numFmtId="0" fontId="8" fillId="0" borderId="0" xfId="0" applyFont="1" applyAlignment="1">
      <alignment vertical="top" wrapText="1"/>
    </xf>
    <xf numFmtId="0" fontId="2" fillId="10" borderId="0" xfId="0" applyFont="1" applyFill="1" applyBorder="1" applyAlignment="1" applyProtection="1">
      <alignment horizontal="left" vertical="top" wrapText="1"/>
      <protection locked="0"/>
    </xf>
    <xf numFmtId="0" fontId="8" fillId="0" borderId="0" xfId="0" applyFont="1" applyAlignment="1">
      <alignment horizontal="left" vertical="top" wrapText="1"/>
    </xf>
    <xf numFmtId="0" fontId="27" fillId="11" borderId="0" xfId="2" applyFont="1" applyFill="1" applyAlignment="1" applyProtection="1">
      <alignment vertical="center" wrapText="1"/>
    </xf>
    <xf numFmtId="0" fontId="118" fillId="21" borderId="24" xfId="2" applyFont="1" applyFill="1" applyBorder="1" applyAlignment="1" applyProtection="1">
      <alignment horizontal="center" vertical="center"/>
    </xf>
    <xf numFmtId="0" fontId="119" fillId="21" borderId="41" xfId="0" applyFont="1" applyFill="1" applyBorder="1" applyAlignment="1">
      <alignment horizontal="center"/>
    </xf>
    <xf numFmtId="0" fontId="119" fillId="21" borderId="25" xfId="0" applyFont="1" applyFill="1" applyBorder="1" applyAlignment="1">
      <alignment horizontal="center"/>
    </xf>
    <xf numFmtId="0" fontId="78" fillId="33" borderId="3" xfId="2" applyFont="1" applyFill="1" applyBorder="1" applyAlignment="1" applyProtection="1">
      <alignment horizontal="center" vertical="center"/>
    </xf>
    <xf numFmtId="0" fontId="0" fillId="33" borderId="8" xfId="0" applyFill="1" applyBorder="1" applyAlignment="1">
      <alignment horizontal="center"/>
    </xf>
    <xf numFmtId="0" fontId="0" fillId="33" borderId="67" xfId="0" applyFill="1" applyBorder="1" applyAlignment="1">
      <alignment horizontal="center"/>
    </xf>
    <xf numFmtId="0" fontId="31" fillId="0" borderId="3" xfId="0" applyFont="1" applyBorder="1" applyAlignment="1" applyProtection="1"/>
    <xf numFmtId="0" fontId="54" fillId="4" borderId="0" xfId="0" applyFont="1" applyFill="1" applyBorder="1" applyAlignment="1" applyProtection="1">
      <alignment horizontal="left" vertical="center"/>
    </xf>
    <xf numFmtId="0" fontId="54" fillId="0" borderId="0" xfId="0" applyFont="1" applyAlignment="1">
      <alignment horizontal="left" vertical="center"/>
    </xf>
    <xf numFmtId="0" fontId="8" fillId="0" borderId="0" xfId="0" applyFont="1" applyAlignment="1">
      <alignment vertical="center"/>
    </xf>
    <xf numFmtId="0" fontId="27" fillId="0" borderId="0" xfId="0" applyFont="1" applyAlignment="1" applyProtection="1">
      <alignment vertical="center" wrapText="1"/>
    </xf>
    <xf numFmtId="0" fontId="37" fillId="0" borderId="0" xfId="0" applyFont="1" applyAlignment="1">
      <alignment vertical="center" wrapText="1"/>
    </xf>
    <xf numFmtId="0" fontId="8" fillId="0" borderId="0" xfId="0" applyFont="1" applyAlignment="1" applyProtection="1">
      <alignment vertical="center" wrapText="1"/>
    </xf>
    <xf numFmtId="0" fontId="8" fillId="4" borderId="0" xfId="0" applyFont="1" applyFill="1" applyBorder="1" applyAlignment="1" applyProtection="1">
      <alignment horizontal="left" vertical="center"/>
    </xf>
    <xf numFmtId="0" fontId="9" fillId="0" borderId="0" xfId="0" applyFont="1" applyAlignment="1"/>
    <xf numFmtId="0" fontId="101" fillId="18" borderId="0" xfId="0" applyFont="1" applyFill="1" applyAlignment="1">
      <alignment horizontal="left"/>
    </xf>
    <xf numFmtId="0" fontId="101" fillId="18" borderId="0" xfId="0" applyFont="1" applyFill="1" applyAlignment="1"/>
    <xf numFmtId="0" fontId="9" fillId="0" borderId="0" xfId="0" applyFont="1" applyAlignment="1">
      <alignment wrapText="1"/>
    </xf>
    <xf numFmtId="49" fontId="103" fillId="17" borderId="0" xfId="0" applyNumberFormat="1" applyFont="1" applyFill="1" applyAlignment="1">
      <alignment horizontal="left"/>
    </xf>
    <xf numFmtId="0" fontId="4" fillId="0" borderId="0" xfId="0" applyFont="1" applyAlignment="1">
      <alignment wrapText="1"/>
    </xf>
    <xf numFmtId="0" fontId="103" fillId="0" borderId="0" xfId="0" applyFont="1" applyAlignment="1"/>
    <xf numFmtId="0" fontId="27" fillId="0" borderId="0" xfId="0" applyFont="1" applyAlignment="1"/>
    <xf numFmtId="0" fontId="6" fillId="0" borderId="0" xfId="0" applyFont="1" applyAlignment="1">
      <alignment horizontal="left" wrapText="1"/>
    </xf>
    <xf numFmtId="0" fontId="5" fillId="0" borderId="0" xfId="0" applyFont="1" applyAlignment="1">
      <alignment wrapText="1"/>
    </xf>
    <xf numFmtId="0" fontId="101" fillId="25" borderId="13" xfId="0" applyFont="1" applyFill="1" applyBorder="1" applyAlignment="1">
      <alignment horizontal="center" vertical="center"/>
    </xf>
    <xf numFmtId="0" fontId="54" fillId="26" borderId="42" xfId="0" applyFont="1" applyFill="1" applyBorder="1" applyAlignment="1" applyProtection="1">
      <alignment horizontal="center" vertical="center"/>
      <protection locked="0"/>
    </xf>
    <xf numFmtId="0" fontId="9" fillId="0" borderId="20" xfId="0" applyFont="1" applyBorder="1" applyAlignment="1"/>
    <xf numFmtId="0" fontId="9" fillId="0" borderId="43" xfId="0" applyFont="1" applyBorder="1" applyAlignment="1"/>
    <xf numFmtId="0" fontId="9" fillId="0" borderId="35" xfId="0" applyFont="1" applyBorder="1" applyAlignment="1"/>
    <xf numFmtId="0" fontId="9" fillId="0" borderId="23" xfId="0" applyFont="1" applyBorder="1" applyAlignment="1"/>
    <xf numFmtId="0" fontId="102" fillId="4" borderId="35" xfId="4" applyFont="1" applyFill="1" applyBorder="1" applyAlignment="1">
      <alignment horizontal="center" vertical="center"/>
    </xf>
    <xf numFmtId="0" fontId="102" fillId="4" borderId="23" xfId="4" applyFont="1" applyFill="1" applyBorder="1" applyAlignment="1">
      <alignment horizontal="center" vertical="center"/>
    </xf>
    <xf numFmtId="0" fontId="102" fillId="4" borderId="29" xfId="4" applyFont="1" applyFill="1" applyBorder="1" applyAlignment="1">
      <alignment horizontal="center" vertical="center"/>
    </xf>
    <xf numFmtId="0" fontId="101" fillId="33" borderId="3" xfId="0" applyFont="1" applyFill="1" applyBorder="1" applyAlignment="1">
      <alignment horizontal="center" vertical="center"/>
    </xf>
    <xf numFmtId="0" fontId="9" fillId="33" borderId="8" xfId="0" applyFont="1" applyFill="1" applyBorder="1" applyAlignment="1"/>
    <xf numFmtId="0" fontId="9" fillId="33" borderId="5" xfId="0" applyFont="1" applyFill="1" applyBorder="1" applyAlignment="1"/>
    <xf numFmtId="0" fontId="9" fillId="0" borderId="0" xfId="0" applyFont="1" applyAlignment="1">
      <alignment horizontal="justify" vertical="center" wrapText="1"/>
    </xf>
    <xf numFmtId="0" fontId="9" fillId="0" borderId="0" xfId="0" applyFont="1" applyAlignment="1">
      <alignment horizontal="left" vertical="center" wrapText="1"/>
    </xf>
    <xf numFmtId="0" fontId="27" fillId="0" borderId="0" xfId="0" applyFont="1" applyAlignment="1">
      <alignment wrapText="1"/>
    </xf>
    <xf numFmtId="0" fontId="37" fillId="0" borderId="0" xfId="0" applyFont="1" applyAlignment="1">
      <alignment wrapText="1"/>
    </xf>
    <xf numFmtId="0" fontId="116" fillId="0" borderId="0" xfId="0" applyFont="1" applyBorder="1" applyAlignment="1">
      <alignment horizontal="center" vertical="center"/>
    </xf>
    <xf numFmtId="0" fontId="116" fillId="0" borderId="73" xfId="0" applyFont="1" applyBorder="1" applyAlignment="1">
      <alignment horizontal="center" vertical="center"/>
    </xf>
    <xf numFmtId="0" fontId="0" fillId="30" borderId="35" xfId="0" applyFill="1" applyBorder="1" applyAlignment="1"/>
    <xf numFmtId="0" fontId="0" fillId="0" borderId="23" xfId="0" applyBorder="1" applyAlignment="1"/>
    <xf numFmtId="0" fontId="0" fillId="0" borderId="29" xfId="0" applyBorder="1" applyAlignment="1"/>
    <xf numFmtId="0" fontId="54" fillId="0" borderId="73" xfId="0" applyFont="1" applyBorder="1" applyAlignment="1"/>
    <xf numFmtId="0" fontId="54" fillId="0" borderId="0" xfId="0" applyFont="1" applyBorder="1" applyAlignment="1"/>
    <xf numFmtId="0" fontId="8" fillId="30" borderId="73" xfId="0" applyFont="1" applyFill="1" applyBorder="1" applyAlignment="1"/>
    <xf numFmtId="0" fontId="8" fillId="30" borderId="0" xfId="0" applyFont="1" applyFill="1" applyBorder="1" applyAlignment="1"/>
    <xf numFmtId="0" fontId="8" fillId="30" borderId="56" xfId="0" applyFont="1" applyFill="1" applyBorder="1" applyAlignment="1"/>
    <xf numFmtId="0" fontId="8" fillId="0" borderId="23" xfId="0" applyFont="1" applyBorder="1" applyAlignment="1" applyProtection="1">
      <protection locked="0"/>
    </xf>
    <xf numFmtId="0" fontId="8" fillId="0" borderId="35" xfId="0" applyFont="1" applyBorder="1" applyAlignment="1" applyProtection="1">
      <protection locked="0"/>
    </xf>
    <xf numFmtId="0" fontId="116" fillId="0" borderId="26" xfId="0" applyFont="1" applyBorder="1" applyAlignment="1">
      <alignment horizontal="center" vertical="center"/>
    </xf>
    <xf numFmtId="0" fontId="116" fillId="0" borderId="27" xfId="0" applyFont="1" applyBorder="1" applyAlignment="1">
      <alignment horizontal="center" vertical="center"/>
    </xf>
    <xf numFmtId="0" fontId="71" fillId="4" borderId="0" xfId="4" applyFont="1" applyFill="1" applyBorder="1" applyAlignment="1">
      <alignment horizontal="center" vertical="center"/>
    </xf>
    <xf numFmtId="0" fontId="8" fillId="19" borderId="3" xfId="0" applyFont="1" applyFill="1" applyBorder="1" applyAlignment="1"/>
    <xf numFmtId="0" fontId="103" fillId="0" borderId="26" xfId="0" applyFont="1" applyFill="1" applyBorder="1" applyAlignment="1"/>
    <xf numFmtId="0" fontId="8" fillId="0" borderId="27" xfId="0" applyFont="1" applyBorder="1" applyAlignment="1"/>
    <xf numFmtId="0" fontId="8" fillId="19" borderId="5" xfId="0" applyFont="1" applyFill="1" applyBorder="1" applyAlignment="1"/>
    <xf numFmtId="0" fontId="8" fillId="0" borderId="73" xfId="0" applyFont="1" applyBorder="1" applyAlignment="1"/>
    <xf numFmtId="0" fontId="8" fillId="0" borderId="20" xfId="0" applyFont="1" applyBorder="1" applyAlignment="1" applyProtection="1">
      <protection locked="0"/>
    </xf>
    <xf numFmtId="0" fontId="54" fillId="10" borderId="44" xfId="0" applyFont="1" applyFill="1" applyBorder="1" applyAlignment="1" applyProtection="1">
      <alignment horizontal="center" vertical="center"/>
      <protection locked="0"/>
    </xf>
    <xf numFmtId="0" fontId="8" fillId="4" borderId="45" xfId="0" applyFont="1" applyFill="1" applyBorder="1" applyAlignment="1"/>
    <xf numFmtId="0" fontId="8" fillId="4" borderId="32" xfId="0" applyFont="1" applyFill="1" applyBorder="1" applyAlignment="1"/>
    <xf numFmtId="0" fontId="120" fillId="0" borderId="26" xfId="0" applyFont="1" applyBorder="1" applyAlignment="1">
      <alignment horizontal="left" vertical="center" wrapText="1"/>
    </xf>
    <xf numFmtId="0" fontId="120" fillId="0" borderId="67" xfId="0" applyFont="1" applyBorder="1" applyAlignment="1">
      <alignment horizontal="left" vertical="center" wrapText="1"/>
    </xf>
    <xf numFmtId="0" fontId="120" fillId="0" borderId="73" xfId="0" applyFont="1" applyBorder="1" applyAlignment="1">
      <alignment horizontal="left" vertical="center" wrapText="1"/>
    </xf>
    <xf numFmtId="0" fontId="120" fillId="0" borderId="56" xfId="0" applyFont="1" applyBorder="1" applyAlignment="1">
      <alignment horizontal="left" vertical="center" wrapText="1"/>
    </xf>
    <xf numFmtId="0" fontId="111" fillId="29" borderId="26" xfId="0" applyFont="1" applyFill="1" applyBorder="1" applyAlignment="1">
      <alignment horizontal="center" vertical="center" wrapText="1"/>
    </xf>
    <xf numFmtId="0" fontId="111" fillId="29" borderId="27" xfId="0" applyFont="1" applyFill="1" applyBorder="1" applyAlignment="1">
      <alignment horizontal="center" vertical="center" wrapText="1"/>
    </xf>
    <xf numFmtId="0" fontId="111" fillId="29" borderId="67" xfId="0" applyFont="1" applyFill="1" applyBorder="1" applyAlignment="1">
      <alignment horizontal="center" vertical="center" wrapText="1"/>
    </xf>
    <xf numFmtId="0" fontId="111" fillId="29" borderId="73" xfId="0" applyFont="1" applyFill="1" applyBorder="1" applyAlignment="1">
      <alignment horizontal="center" vertical="center" wrapText="1"/>
    </xf>
    <xf numFmtId="0" fontId="111" fillId="29" borderId="0" xfId="0" applyFont="1" applyFill="1" applyBorder="1" applyAlignment="1">
      <alignment horizontal="center" vertical="center" wrapText="1"/>
    </xf>
    <xf numFmtId="0" fontId="111" fillId="29" borderId="56" xfId="0" applyFont="1" applyFill="1" applyBorder="1" applyAlignment="1">
      <alignment horizontal="center" vertical="center" wrapText="1"/>
    </xf>
    <xf numFmtId="0" fontId="0" fillId="19" borderId="3" xfId="0" applyFill="1" applyBorder="1" applyAlignment="1"/>
    <xf numFmtId="0" fontId="0" fillId="19" borderId="8" xfId="0" applyFill="1" applyBorder="1" applyAlignment="1"/>
    <xf numFmtId="0" fontId="0" fillId="19" borderId="5" xfId="0" applyFill="1" applyBorder="1" applyAlignment="1"/>
    <xf numFmtId="0" fontId="54" fillId="26" borderId="26" xfId="0" applyFont="1" applyFill="1" applyBorder="1" applyAlignment="1" applyProtection="1">
      <alignment horizontal="center" vertical="center"/>
      <protection locked="0"/>
    </xf>
    <xf numFmtId="0" fontId="8" fillId="0" borderId="35" xfId="0" applyFont="1" applyBorder="1" applyAlignment="1"/>
    <xf numFmtId="0" fontId="8" fillId="0" borderId="23" xfId="0" applyFont="1" applyBorder="1" applyAlignment="1"/>
    <xf numFmtId="0" fontId="8" fillId="0" borderId="29" xfId="0" applyFont="1" applyBorder="1" applyAlignment="1"/>
    <xf numFmtId="0" fontId="27" fillId="0" borderId="8" xfId="0" applyFont="1" applyBorder="1" applyAlignment="1"/>
    <xf numFmtId="0" fontId="103" fillId="0" borderId="26" xfId="0" applyFont="1" applyBorder="1" applyAlignment="1"/>
    <xf numFmtId="0" fontId="103" fillId="0" borderId="27" xfId="0" applyFont="1" applyBorder="1" applyAlignment="1"/>
    <xf numFmtId="0" fontId="27" fillId="0" borderId="5" xfId="0" applyFont="1" applyBorder="1" applyAlignment="1"/>
  </cellXfs>
  <cellStyles count="233">
    <cellStyle name="20 % - Akzent1 2" xfId="9" xr:uid="{00000000-0005-0000-0000-000000000000}"/>
    <cellStyle name="20 % - Akzent1 2 2" xfId="10" xr:uid="{00000000-0005-0000-0000-000001000000}"/>
    <cellStyle name="20 % - Akzent1 2_LV - Nebenleistungen UR" xfId="11" xr:uid="{00000000-0005-0000-0000-000002000000}"/>
    <cellStyle name="20 % - Akzent1 3" xfId="12" xr:uid="{00000000-0005-0000-0000-000003000000}"/>
    <cellStyle name="20 % - Akzent2 2" xfId="13" xr:uid="{00000000-0005-0000-0000-000004000000}"/>
    <cellStyle name="20 % - Akzent2 2 2" xfId="14" xr:uid="{00000000-0005-0000-0000-000005000000}"/>
    <cellStyle name="20 % - Akzent2 2_LV - Nebenleistungen UR" xfId="15" xr:uid="{00000000-0005-0000-0000-000006000000}"/>
    <cellStyle name="20 % - Akzent2 3" xfId="16" xr:uid="{00000000-0005-0000-0000-000007000000}"/>
    <cellStyle name="20 % - Akzent3 2" xfId="17" xr:uid="{00000000-0005-0000-0000-000008000000}"/>
    <cellStyle name="20 % - Akzent3 2 2" xfId="18" xr:uid="{00000000-0005-0000-0000-000009000000}"/>
    <cellStyle name="20 % - Akzent3 2_LV - Nebenleistungen UR" xfId="19" xr:uid="{00000000-0005-0000-0000-00000A000000}"/>
    <cellStyle name="20 % - Akzent3 3" xfId="20" xr:uid="{00000000-0005-0000-0000-00000B000000}"/>
    <cellStyle name="20 % - Akzent4 2" xfId="21" xr:uid="{00000000-0005-0000-0000-00000C000000}"/>
    <cellStyle name="20 % - Akzent4 2 2" xfId="22" xr:uid="{00000000-0005-0000-0000-00000D000000}"/>
    <cellStyle name="20 % - Akzent4 2_LV - Nebenleistungen UR" xfId="23" xr:uid="{00000000-0005-0000-0000-00000E000000}"/>
    <cellStyle name="20 % - Akzent4 3" xfId="24" xr:uid="{00000000-0005-0000-0000-00000F000000}"/>
    <cellStyle name="20 % - Akzent5 2" xfId="25" xr:uid="{00000000-0005-0000-0000-000010000000}"/>
    <cellStyle name="20 % - Akzent5 2 2" xfId="26" xr:uid="{00000000-0005-0000-0000-000011000000}"/>
    <cellStyle name="20 % - Akzent5 2_LV - Nebenleistungen UR" xfId="27" xr:uid="{00000000-0005-0000-0000-000012000000}"/>
    <cellStyle name="20 % - Akzent5 3" xfId="28" xr:uid="{00000000-0005-0000-0000-000013000000}"/>
    <cellStyle name="20 % - Akzent6 2" xfId="29" xr:uid="{00000000-0005-0000-0000-000014000000}"/>
    <cellStyle name="20 % - Akzent6 2 2" xfId="30" xr:uid="{00000000-0005-0000-0000-000015000000}"/>
    <cellStyle name="20 % - Akzent6 2_LV - Nebenleistungen UR" xfId="31" xr:uid="{00000000-0005-0000-0000-000016000000}"/>
    <cellStyle name="20 % - Akzent6 3" xfId="32" xr:uid="{00000000-0005-0000-0000-000017000000}"/>
    <cellStyle name="40 % - Akzent1 2" xfId="33" xr:uid="{00000000-0005-0000-0000-000018000000}"/>
    <cellStyle name="40 % - Akzent1 2 2" xfId="34" xr:uid="{00000000-0005-0000-0000-000019000000}"/>
    <cellStyle name="40 % - Akzent1 2_LV - Nebenleistungen UR" xfId="35" xr:uid="{00000000-0005-0000-0000-00001A000000}"/>
    <cellStyle name="40 % - Akzent1 3" xfId="36" xr:uid="{00000000-0005-0000-0000-00001B000000}"/>
    <cellStyle name="40 % - Akzent2 2" xfId="37" xr:uid="{00000000-0005-0000-0000-00001C000000}"/>
    <cellStyle name="40 % - Akzent2 2 2" xfId="38" xr:uid="{00000000-0005-0000-0000-00001D000000}"/>
    <cellStyle name="40 % - Akzent2 2_LV - Nebenleistungen UR" xfId="39" xr:uid="{00000000-0005-0000-0000-00001E000000}"/>
    <cellStyle name="40 % - Akzent2 3" xfId="40" xr:uid="{00000000-0005-0000-0000-00001F000000}"/>
    <cellStyle name="40 % - Akzent3 2" xfId="41" xr:uid="{00000000-0005-0000-0000-000020000000}"/>
    <cellStyle name="40 % - Akzent3 2 2" xfId="42" xr:uid="{00000000-0005-0000-0000-000021000000}"/>
    <cellStyle name="40 % - Akzent3 2_LV - Nebenleistungen UR" xfId="43" xr:uid="{00000000-0005-0000-0000-000022000000}"/>
    <cellStyle name="40 % - Akzent3 3" xfId="44" xr:uid="{00000000-0005-0000-0000-000023000000}"/>
    <cellStyle name="40 % - Akzent4 2" xfId="45" xr:uid="{00000000-0005-0000-0000-000024000000}"/>
    <cellStyle name="40 % - Akzent4 2 2" xfId="46" xr:uid="{00000000-0005-0000-0000-000025000000}"/>
    <cellStyle name="40 % - Akzent4 2_LV - Nebenleistungen UR" xfId="47" xr:uid="{00000000-0005-0000-0000-000026000000}"/>
    <cellStyle name="40 % - Akzent4 3" xfId="48" xr:uid="{00000000-0005-0000-0000-000027000000}"/>
    <cellStyle name="40 % - Akzent5 2" xfId="49" xr:uid="{00000000-0005-0000-0000-000028000000}"/>
    <cellStyle name="40 % - Akzent5 2 2" xfId="50" xr:uid="{00000000-0005-0000-0000-000029000000}"/>
    <cellStyle name="40 % - Akzent5 2_LV - Nebenleistungen UR" xfId="51" xr:uid="{00000000-0005-0000-0000-00002A000000}"/>
    <cellStyle name="40 % - Akzent5 3" xfId="52" xr:uid="{00000000-0005-0000-0000-00002B000000}"/>
    <cellStyle name="40 % - Akzent6 2" xfId="53" xr:uid="{00000000-0005-0000-0000-00002C000000}"/>
    <cellStyle name="40 % - Akzent6 2 2" xfId="54" xr:uid="{00000000-0005-0000-0000-00002D000000}"/>
    <cellStyle name="40 % - Akzent6 2_LV - Nebenleistungen UR" xfId="55" xr:uid="{00000000-0005-0000-0000-00002E000000}"/>
    <cellStyle name="40 % - Akzent6 3" xfId="56" xr:uid="{00000000-0005-0000-0000-00002F000000}"/>
    <cellStyle name="60 % - Akzent1 2" xfId="57" xr:uid="{00000000-0005-0000-0000-000030000000}"/>
    <cellStyle name="60 % - Akzent1 3" xfId="58" xr:uid="{00000000-0005-0000-0000-000031000000}"/>
    <cellStyle name="60 % - Akzent1 3 2" xfId="59" xr:uid="{00000000-0005-0000-0000-000032000000}"/>
    <cellStyle name="60 % - Akzent1 3_LV - Nebenleistungen UR" xfId="60" xr:uid="{00000000-0005-0000-0000-000033000000}"/>
    <cellStyle name="60 % - Akzent2 2" xfId="61" xr:uid="{00000000-0005-0000-0000-000034000000}"/>
    <cellStyle name="60 % - Akzent2 3" xfId="62" xr:uid="{00000000-0005-0000-0000-000035000000}"/>
    <cellStyle name="60 % - Akzent2 3 2" xfId="63" xr:uid="{00000000-0005-0000-0000-000036000000}"/>
    <cellStyle name="60 % - Akzent2 3_LV - Nebenleistungen UR" xfId="64" xr:uid="{00000000-0005-0000-0000-000037000000}"/>
    <cellStyle name="60 % - Akzent3 2" xfId="65" xr:uid="{00000000-0005-0000-0000-000038000000}"/>
    <cellStyle name="60 % - Akzent3 3" xfId="66" xr:uid="{00000000-0005-0000-0000-000039000000}"/>
    <cellStyle name="60 % - Akzent3 3 2" xfId="67" xr:uid="{00000000-0005-0000-0000-00003A000000}"/>
    <cellStyle name="60 % - Akzent3 3_LV - Nebenleistungen UR" xfId="68" xr:uid="{00000000-0005-0000-0000-00003B000000}"/>
    <cellStyle name="60 % - Akzent4 2" xfId="69" xr:uid="{00000000-0005-0000-0000-00003C000000}"/>
    <cellStyle name="60 % - Akzent4 3" xfId="70" xr:uid="{00000000-0005-0000-0000-00003D000000}"/>
    <cellStyle name="60 % - Akzent4 3 2" xfId="71" xr:uid="{00000000-0005-0000-0000-00003E000000}"/>
    <cellStyle name="60 % - Akzent4 3_LV - Nebenleistungen UR" xfId="72" xr:uid="{00000000-0005-0000-0000-00003F000000}"/>
    <cellStyle name="60 % - Akzent5 2" xfId="73" xr:uid="{00000000-0005-0000-0000-000040000000}"/>
    <cellStyle name="60 % - Akzent5 3" xfId="74" xr:uid="{00000000-0005-0000-0000-000041000000}"/>
    <cellStyle name="60 % - Akzent5 3 2" xfId="75" xr:uid="{00000000-0005-0000-0000-000042000000}"/>
    <cellStyle name="60 % - Akzent5 3_LV - Nebenleistungen UR" xfId="76" xr:uid="{00000000-0005-0000-0000-000043000000}"/>
    <cellStyle name="60 % - Akzent6 2" xfId="77" xr:uid="{00000000-0005-0000-0000-000044000000}"/>
    <cellStyle name="60 % - Akzent6 3" xfId="78" xr:uid="{00000000-0005-0000-0000-000045000000}"/>
    <cellStyle name="60 % - Akzent6 3 2" xfId="79" xr:uid="{00000000-0005-0000-0000-000046000000}"/>
    <cellStyle name="60 % - Akzent6 3_LV - Nebenleistungen UR" xfId="80" xr:uid="{00000000-0005-0000-0000-000047000000}"/>
    <cellStyle name="Akzent1 2" xfId="81" xr:uid="{00000000-0005-0000-0000-000048000000}"/>
    <cellStyle name="Akzent1 3" xfId="82" xr:uid="{00000000-0005-0000-0000-000049000000}"/>
    <cellStyle name="Akzent1 3 2" xfId="83" xr:uid="{00000000-0005-0000-0000-00004A000000}"/>
    <cellStyle name="Akzent1 3_LV - Nebenleistungen UR" xfId="84" xr:uid="{00000000-0005-0000-0000-00004B000000}"/>
    <cellStyle name="Akzent2 2" xfId="85" xr:uid="{00000000-0005-0000-0000-00004C000000}"/>
    <cellStyle name="Akzent2 3" xfId="86" xr:uid="{00000000-0005-0000-0000-00004D000000}"/>
    <cellStyle name="Akzent2 3 2" xfId="87" xr:uid="{00000000-0005-0000-0000-00004E000000}"/>
    <cellStyle name="Akzent2 3_LV - Nebenleistungen UR" xfId="88" xr:uid="{00000000-0005-0000-0000-00004F000000}"/>
    <cellStyle name="Akzent3 2" xfId="89" xr:uid="{00000000-0005-0000-0000-000050000000}"/>
    <cellStyle name="Akzent3 3" xfId="90" xr:uid="{00000000-0005-0000-0000-000051000000}"/>
    <cellStyle name="Akzent3 3 2" xfId="91" xr:uid="{00000000-0005-0000-0000-000052000000}"/>
    <cellStyle name="Akzent3 3_LV - Nebenleistungen UR" xfId="92" xr:uid="{00000000-0005-0000-0000-000053000000}"/>
    <cellStyle name="Akzent4 2" xfId="93" xr:uid="{00000000-0005-0000-0000-000054000000}"/>
    <cellStyle name="Akzent4 3" xfId="94" xr:uid="{00000000-0005-0000-0000-000055000000}"/>
    <cellStyle name="Akzent4 3 2" xfId="95" xr:uid="{00000000-0005-0000-0000-000056000000}"/>
    <cellStyle name="Akzent4 3_LV - Nebenleistungen UR" xfId="96" xr:uid="{00000000-0005-0000-0000-000057000000}"/>
    <cellStyle name="Akzent5 2" xfId="97" xr:uid="{00000000-0005-0000-0000-000058000000}"/>
    <cellStyle name="Akzent5 3" xfId="98" xr:uid="{00000000-0005-0000-0000-000059000000}"/>
    <cellStyle name="Akzent5 3 2" xfId="99" xr:uid="{00000000-0005-0000-0000-00005A000000}"/>
    <cellStyle name="Akzent5 3_LV - Nebenleistungen UR" xfId="100" xr:uid="{00000000-0005-0000-0000-00005B000000}"/>
    <cellStyle name="Akzent6 2" xfId="101" xr:uid="{00000000-0005-0000-0000-00005C000000}"/>
    <cellStyle name="Akzent6 3" xfId="102" xr:uid="{00000000-0005-0000-0000-00005D000000}"/>
    <cellStyle name="Akzent6 3 2" xfId="103" xr:uid="{00000000-0005-0000-0000-00005E000000}"/>
    <cellStyle name="Akzent6 3_LV - Nebenleistungen UR" xfId="104" xr:uid="{00000000-0005-0000-0000-00005F000000}"/>
    <cellStyle name="Ausgabe 2" xfId="105" xr:uid="{00000000-0005-0000-0000-000060000000}"/>
    <cellStyle name="Ausgabe 3" xfId="106" xr:uid="{00000000-0005-0000-0000-000061000000}"/>
    <cellStyle name="Ausgabe 3 2" xfId="107" xr:uid="{00000000-0005-0000-0000-000062000000}"/>
    <cellStyle name="Ausgabe 3_LV - Nebenleistungen UR" xfId="108" xr:uid="{00000000-0005-0000-0000-000063000000}"/>
    <cellStyle name="Berechnung 2" xfId="109" xr:uid="{00000000-0005-0000-0000-000064000000}"/>
    <cellStyle name="Berechnung 3" xfId="110" xr:uid="{00000000-0005-0000-0000-000065000000}"/>
    <cellStyle name="Berechnung 3 2" xfId="111" xr:uid="{00000000-0005-0000-0000-000066000000}"/>
    <cellStyle name="Berechnung 3_LV - Nebenleistungen UR" xfId="112" xr:uid="{00000000-0005-0000-0000-000067000000}"/>
    <cellStyle name="Eingabe 2" xfId="113" xr:uid="{00000000-0005-0000-0000-000068000000}"/>
    <cellStyle name="Eingabe 3" xfId="114" xr:uid="{00000000-0005-0000-0000-000069000000}"/>
    <cellStyle name="Eingabe 3 2" xfId="115" xr:uid="{00000000-0005-0000-0000-00006A000000}"/>
    <cellStyle name="Eingabe 3_LV - Nebenleistungen UR" xfId="116" xr:uid="{00000000-0005-0000-0000-00006B000000}"/>
    <cellStyle name="Ergebnis 2" xfId="117" xr:uid="{00000000-0005-0000-0000-00006C000000}"/>
    <cellStyle name="Ergebnis 2 2" xfId="118" xr:uid="{00000000-0005-0000-0000-00006D000000}"/>
    <cellStyle name="Ergebnis 2_LV - Nebenleistungen UR" xfId="119" xr:uid="{00000000-0005-0000-0000-00006E000000}"/>
    <cellStyle name="Ergebnis 3" xfId="120" xr:uid="{00000000-0005-0000-0000-00006F000000}"/>
    <cellStyle name="Erklärender Text 2" xfId="121" xr:uid="{00000000-0005-0000-0000-000070000000}"/>
    <cellStyle name="Erklärender Text 3" xfId="122" xr:uid="{00000000-0005-0000-0000-000071000000}"/>
    <cellStyle name="Erklärender Text 3 2" xfId="123" xr:uid="{00000000-0005-0000-0000-000072000000}"/>
    <cellStyle name="Erklärender Text 3_LV - Nebenleistungen UR" xfId="124" xr:uid="{00000000-0005-0000-0000-000073000000}"/>
    <cellStyle name="Euro" xfId="1" xr:uid="{00000000-0005-0000-0000-000074000000}"/>
    <cellStyle name="Euro 2" xfId="125" xr:uid="{00000000-0005-0000-0000-000075000000}"/>
    <cellStyle name="Euro 2 2" xfId="126" xr:uid="{00000000-0005-0000-0000-000076000000}"/>
    <cellStyle name="Euro_AbendG NB UnterR" xfId="127" xr:uid="{00000000-0005-0000-0000-000077000000}"/>
    <cellStyle name="GmDateDate" xfId="128" xr:uid="{00000000-0005-0000-0000-000078000000}"/>
    <cellStyle name="GmDateDate 2" xfId="129" xr:uid="{00000000-0005-0000-0000-000079000000}"/>
    <cellStyle name="GmDateDate 2 2" xfId="130" xr:uid="{00000000-0005-0000-0000-00007A000000}"/>
    <cellStyle name="GmDefault" xfId="131" xr:uid="{00000000-0005-0000-0000-00007B000000}"/>
    <cellStyle name="GmDefault 2" xfId="132" xr:uid="{00000000-0005-0000-0000-00007C000000}"/>
    <cellStyle name="GmDefault 2 2" xfId="133" xr:uid="{00000000-0005-0000-0000-00007D000000}"/>
    <cellStyle name="GmNum2" xfId="134" xr:uid="{00000000-0005-0000-0000-00007E000000}"/>
    <cellStyle name="GmNum2 2" xfId="135" xr:uid="{00000000-0005-0000-0000-00007F000000}"/>
    <cellStyle name="GmNum2 2 2" xfId="136" xr:uid="{00000000-0005-0000-0000-000080000000}"/>
    <cellStyle name="Gut 2" xfId="137" xr:uid="{00000000-0005-0000-0000-000081000000}"/>
    <cellStyle name="Gut 3" xfId="138" xr:uid="{00000000-0005-0000-0000-000082000000}"/>
    <cellStyle name="Gut 3 2" xfId="139" xr:uid="{00000000-0005-0000-0000-000083000000}"/>
    <cellStyle name="Gut 3_LV - Nebenleistungen UR" xfId="140" xr:uid="{00000000-0005-0000-0000-000084000000}"/>
    <cellStyle name="Header" xfId="141" xr:uid="{00000000-0005-0000-0000-000085000000}"/>
    <cellStyle name="Header 2" xfId="142" xr:uid="{00000000-0005-0000-0000-000086000000}"/>
    <cellStyle name="Header 2 2" xfId="143" xr:uid="{00000000-0005-0000-0000-000087000000}"/>
    <cellStyle name="Komma 2" xfId="144" xr:uid="{00000000-0005-0000-0000-000088000000}"/>
    <cellStyle name="Komma 2 2" xfId="145" xr:uid="{00000000-0005-0000-0000-000089000000}"/>
    <cellStyle name="Komma 3" xfId="146" xr:uid="{00000000-0005-0000-0000-00008A000000}"/>
    <cellStyle name="Link" xfId="4" builtinId="8"/>
    <cellStyle name="Neutral 2" xfId="147" xr:uid="{00000000-0005-0000-0000-00008C000000}"/>
    <cellStyle name="Neutral 3" xfId="148" xr:uid="{00000000-0005-0000-0000-00008D000000}"/>
    <cellStyle name="Neutral 3 2" xfId="149" xr:uid="{00000000-0005-0000-0000-00008E000000}"/>
    <cellStyle name="Neutral 3_LV - Nebenleistungen UR" xfId="150" xr:uid="{00000000-0005-0000-0000-00008F000000}"/>
    <cellStyle name="Notiz 2" xfId="151" xr:uid="{00000000-0005-0000-0000-000090000000}"/>
    <cellStyle name="Prozent" xfId="3" builtinId="5"/>
    <cellStyle name="Prozent 2" xfId="152" xr:uid="{00000000-0005-0000-0000-000092000000}"/>
    <cellStyle name="Schlecht 2" xfId="153" xr:uid="{00000000-0005-0000-0000-000093000000}"/>
    <cellStyle name="Schlecht 3" xfId="154" xr:uid="{00000000-0005-0000-0000-000094000000}"/>
    <cellStyle name="Schlecht 3 2" xfId="155" xr:uid="{00000000-0005-0000-0000-000095000000}"/>
    <cellStyle name="Schlecht 3_LV - Nebenleistungen UR" xfId="156" xr:uid="{00000000-0005-0000-0000-000096000000}"/>
    <cellStyle name="Standard" xfId="0" builtinId="0"/>
    <cellStyle name="Standard 10" xfId="157" xr:uid="{00000000-0005-0000-0000-000098000000}"/>
    <cellStyle name="Standard 11" xfId="158" xr:uid="{00000000-0005-0000-0000-000099000000}"/>
    <cellStyle name="Standard 12" xfId="159" xr:uid="{00000000-0005-0000-0000-00009A000000}"/>
    <cellStyle name="Standard 2" xfId="5" xr:uid="{00000000-0005-0000-0000-00009B000000}"/>
    <cellStyle name="Standard 2 2" xfId="7" xr:uid="{00000000-0005-0000-0000-00009C000000}"/>
    <cellStyle name="Standard 2 3" xfId="160" xr:uid="{00000000-0005-0000-0000-00009D000000}"/>
    <cellStyle name="Standard 2_AbendG NB UnterR" xfId="161" xr:uid="{00000000-0005-0000-0000-00009E000000}"/>
    <cellStyle name="Standard 3" xfId="6" xr:uid="{00000000-0005-0000-0000-00009F000000}"/>
    <cellStyle name="Standard 4" xfId="162" xr:uid="{00000000-0005-0000-0000-0000A0000000}"/>
    <cellStyle name="Standard 5" xfId="163" xr:uid="{00000000-0005-0000-0000-0000A1000000}"/>
    <cellStyle name="Standard 6" xfId="164" xr:uid="{00000000-0005-0000-0000-0000A2000000}"/>
    <cellStyle name="Standard 7" xfId="165" xr:uid="{00000000-0005-0000-0000-0000A3000000}"/>
    <cellStyle name="Standard 8" xfId="166" xr:uid="{00000000-0005-0000-0000-0000A4000000}"/>
    <cellStyle name="Standard 9" xfId="167" xr:uid="{00000000-0005-0000-0000-0000A5000000}"/>
    <cellStyle name="Standard_Reinigungsplan" xfId="2" xr:uid="{00000000-0005-0000-0000-0000A6000000}"/>
    <cellStyle name="Überschrift 1 2" xfId="168" xr:uid="{00000000-0005-0000-0000-0000A7000000}"/>
    <cellStyle name="Überschrift 1 3" xfId="169" xr:uid="{00000000-0005-0000-0000-0000A8000000}"/>
    <cellStyle name="Überschrift 1 3 2" xfId="170" xr:uid="{00000000-0005-0000-0000-0000A9000000}"/>
    <cellStyle name="Überschrift 1 3_LV - Nebenleistungen UR" xfId="171" xr:uid="{00000000-0005-0000-0000-0000AA000000}"/>
    <cellStyle name="Überschrift 10" xfId="172" xr:uid="{00000000-0005-0000-0000-0000AB000000}"/>
    <cellStyle name="Überschrift 10 2" xfId="173" xr:uid="{00000000-0005-0000-0000-0000AC000000}"/>
    <cellStyle name="Überschrift 10_LV - Nebenleistungen UR" xfId="174" xr:uid="{00000000-0005-0000-0000-0000AD000000}"/>
    <cellStyle name="Überschrift 11" xfId="175" xr:uid="{00000000-0005-0000-0000-0000AE000000}"/>
    <cellStyle name="Überschrift 11 2" xfId="176" xr:uid="{00000000-0005-0000-0000-0000AF000000}"/>
    <cellStyle name="Überschrift 11_LV - Nebenleistungen UR" xfId="177" xr:uid="{00000000-0005-0000-0000-0000B0000000}"/>
    <cellStyle name="Überschrift 12" xfId="178" xr:uid="{00000000-0005-0000-0000-0000B1000000}"/>
    <cellStyle name="Überschrift 12 2" xfId="179" xr:uid="{00000000-0005-0000-0000-0000B2000000}"/>
    <cellStyle name="Überschrift 12_LV - Nebenleistungen UR" xfId="180" xr:uid="{00000000-0005-0000-0000-0000B3000000}"/>
    <cellStyle name="Überschrift 13" xfId="181" xr:uid="{00000000-0005-0000-0000-0000B4000000}"/>
    <cellStyle name="Überschrift 13 2" xfId="182" xr:uid="{00000000-0005-0000-0000-0000B5000000}"/>
    <cellStyle name="Überschrift 13_LV - Nebenleistungen UR" xfId="183" xr:uid="{00000000-0005-0000-0000-0000B6000000}"/>
    <cellStyle name="Überschrift 14" xfId="184" xr:uid="{00000000-0005-0000-0000-0000B7000000}"/>
    <cellStyle name="Überschrift 14 2" xfId="185" xr:uid="{00000000-0005-0000-0000-0000B8000000}"/>
    <cellStyle name="Überschrift 14_LV - Nebenleistungen UR" xfId="186" xr:uid="{00000000-0005-0000-0000-0000B9000000}"/>
    <cellStyle name="Überschrift 15" xfId="187" xr:uid="{00000000-0005-0000-0000-0000BA000000}"/>
    <cellStyle name="Überschrift 15 2" xfId="188" xr:uid="{00000000-0005-0000-0000-0000BB000000}"/>
    <cellStyle name="Überschrift 15_LV - Nebenleistungen UR" xfId="189" xr:uid="{00000000-0005-0000-0000-0000BC000000}"/>
    <cellStyle name="Überschrift 16" xfId="190" xr:uid="{00000000-0005-0000-0000-0000BD000000}"/>
    <cellStyle name="Überschrift 16 2" xfId="191" xr:uid="{00000000-0005-0000-0000-0000BE000000}"/>
    <cellStyle name="Überschrift 16_LV - Nebenleistungen UR" xfId="192" xr:uid="{00000000-0005-0000-0000-0000BF000000}"/>
    <cellStyle name="Überschrift 17" xfId="193" xr:uid="{00000000-0005-0000-0000-0000C0000000}"/>
    <cellStyle name="Überschrift 17 2" xfId="194" xr:uid="{00000000-0005-0000-0000-0000C1000000}"/>
    <cellStyle name="Überschrift 17_LV - Nebenleistungen UR" xfId="195" xr:uid="{00000000-0005-0000-0000-0000C2000000}"/>
    <cellStyle name="Überschrift 18" xfId="196" xr:uid="{00000000-0005-0000-0000-0000C3000000}"/>
    <cellStyle name="Überschrift 18 2" xfId="197" xr:uid="{00000000-0005-0000-0000-0000C4000000}"/>
    <cellStyle name="Überschrift 18_LV - Nebenleistungen UR" xfId="198" xr:uid="{00000000-0005-0000-0000-0000C5000000}"/>
    <cellStyle name="Überschrift 2 2" xfId="199" xr:uid="{00000000-0005-0000-0000-0000C6000000}"/>
    <cellStyle name="Überschrift 2 3" xfId="200" xr:uid="{00000000-0005-0000-0000-0000C7000000}"/>
    <cellStyle name="Überschrift 2 3 2" xfId="201" xr:uid="{00000000-0005-0000-0000-0000C8000000}"/>
    <cellStyle name="Überschrift 2 3_LV - Nebenleistungen UR" xfId="202" xr:uid="{00000000-0005-0000-0000-0000C9000000}"/>
    <cellStyle name="Überschrift 3 2" xfId="203" xr:uid="{00000000-0005-0000-0000-0000CA000000}"/>
    <cellStyle name="Überschrift 3 3" xfId="204" xr:uid="{00000000-0005-0000-0000-0000CB000000}"/>
    <cellStyle name="Überschrift 3 3 2" xfId="205" xr:uid="{00000000-0005-0000-0000-0000CC000000}"/>
    <cellStyle name="Überschrift 3 3_LV - Nebenleistungen UR" xfId="206" xr:uid="{00000000-0005-0000-0000-0000CD000000}"/>
    <cellStyle name="Überschrift 4 2" xfId="207" xr:uid="{00000000-0005-0000-0000-0000CE000000}"/>
    <cellStyle name="Überschrift 4 3" xfId="208" xr:uid="{00000000-0005-0000-0000-0000CF000000}"/>
    <cellStyle name="Überschrift 4 3 2" xfId="209" xr:uid="{00000000-0005-0000-0000-0000D0000000}"/>
    <cellStyle name="Überschrift 4 3_LV - Nebenleistungen UR" xfId="210" xr:uid="{00000000-0005-0000-0000-0000D1000000}"/>
    <cellStyle name="Überschrift 5" xfId="211" xr:uid="{00000000-0005-0000-0000-0000D2000000}"/>
    <cellStyle name="Überschrift 6" xfId="212" xr:uid="{00000000-0005-0000-0000-0000D3000000}"/>
    <cellStyle name="Überschrift 7" xfId="213" xr:uid="{00000000-0005-0000-0000-0000D4000000}"/>
    <cellStyle name="Überschrift 8" xfId="214" xr:uid="{00000000-0005-0000-0000-0000D5000000}"/>
    <cellStyle name="Überschrift 8 2" xfId="215" xr:uid="{00000000-0005-0000-0000-0000D6000000}"/>
    <cellStyle name="Überschrift 8_LV - Nebenleistungen UR" xfId="216" xr:uid="{00000000-0005-0000-0000-0000D7000000}"/>
    <cellStyle name="Überschrift 9" xfId="217" xr:uid="{00000000-0005-0000-0000-0000D8000000}"/>
    <cellStyle name="Überschrift 9 2" xfId="218" xr:uid="{00000000-0005-0000-0000-0000D9000000}"/>
    <cellStyle name="Überschrift 9_LV - Nebenleistungen UR" xfId="219" xr:uid="{00000000-0005-0000-0000-0000DA000000}"/>
    <cellStyle name="Undefiniert" xfId="220" xr:uid="{00000000-0005-0000-0000-0000DB000000}"/>
    <cellStyle name="Verknüpfte Zelle 2" xfId="221" xr:uid="{00000000-0005-0000-0000-0000DC000000}"/>
    <cellStyle name="Verknüpfte Zelle 3" xfId="222" xr:uid="{00000000-0005-0000-0000-0000DD000000}"/>
    <cellStyle name="Verknüpfte Zelle 3 2" xfId="223" xr:uid="{00000000-0005-0000-0000-0000DE000000}"/>
    <cellStyle name="Verknüpfte Zelle 3_LV - Nebenleistungen UR" xfId="224" xr:uid="{00000000-0005-0000-0000-0000DF000000}"/>
    <cellStyle name="Währung" xfId="8" builtinId="4"/>
    <cellStyle name="Warnender Text 2" xfId="225" xr:uid="{00000000-0005-0000-0000-0000E1000000}"/>
    <cellStyle name="Warnender Text 2 2" xfId="226" xr:uid="{00000000-0005-0000-0000-0000E2000000}"/>
    <cellStyle name="Warnender Text 2_LV - Nebenleistungen UR" xfId="227" xr:uid="{00000000-0005-0000-0000-0000E3000000}"/>
    <cellStyle name="Warnender Text 3" xfId="228" xr:uid="{00000000-0005-0000-0000-0000E4000000}"/>
    <cellStyle name="Zelle überprüfen 2" xfId="229" xr:uid="{00000000-0005-0000-0000-0000E5000000}"/>
    <cellStyle name="Zelle überprüfen 3" xfId="230" xr:uid="{00000000-0005-0000-0000-0000E6000000}"/>
    <cellStyle name="Zelle überprüfen 3 2" xfId="231" xr:uid="{00000000-0005-0000-0000-0000E7000000}"/>
    <cellStyle name="Zelle überprüfen 3_LV - Nebenleistungen UR" xfId="232" xr:uid="{00000000-0005-0000-0000-0000E8000000}"/>
  </cellStyles>
  <dxfs count="0"/>
  <tableStyles count="1" defaultTableStyle="TableStyleMedium2" defaultPivotStyle="PivotStyleLight16">
    <tableStyle name="Tabellenformat 1" pivot="0" count="0" xr9:uid="{00000000-0011-0000-FFFF-FFFF00000000}"/>
  </tableStyles>
  <colors>
    <mruColors>
      <color rgb="FF3333FF"/>
      <color rgb="FFFFFFC1"/>
      <color rgb="FFFFFFCC"/>
      <color rgb="FFF0F9E7"/>
      <color rgb="FFFCEEE0"/>
      <color rgb="FFF7F7F7"/>
      <color rgb="FFF2F2F2"/>
      <color rgb="FFDDE1F3"/>
      <color rgb="FFFFFFE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Gesamtpreisblatt!A3"/><Relationship Id="rId7" Type="http://schemas.openxmlformats.org/officeDocument/2006/relationships/hyperlink" Target="#'Protokoll Objektbesichtigung'!A1"/><Relationship Id="rId2" Type="http://schemas.openxmlformats.org/officeDocument/2006/relationships/hyperlink" Target="#'Std.-VRS 2026 GlasR'!Druckbereich"/><Relationship Id="rId1" Type="http://schemas.openxmlformats.org/officeDocument/2006/relationships/hyperlink" Target="#Hinweise!A4"/><Relationship Id="rId6" Type="http://schemas.openxmlformats.org/officeDocument/2006/relationships/hyperlink" Target="#Bes.Vertragsbedingungen!D3"/><Relationship Id="rId5" Type="http://schemas.openxmlformats.org/officeDocument/2006/relationships/hyperlink" Target="#Leistungsbeschreibung!A3"/><Relationship Id="rId4" Type="http://schemas.openxmlformats.org/officeDocument/2006/relationships/hyperlink" Target="#'Schulen NB GlasR'!A4"/></Relationships>
</file>

<file path=xl/drawings/_rels/drawing2.xml.rels><?xml version="1.0" encoding="UTF-8" standalone="yes"?>
<Relationships xmlns="http://schemas.openxmlformats.org/package/2006/relationships"><Relationship Id="rId2" Type="http://schemas.openxmlformats.org/officeDocument/2006/relationships/hyperlink" Target="#Inhaltsverzeichnis!A4"/><Relationship Id="rId1" Type="http://schemas.openxmlformats.org/officeDocument/2006/relationships/hyperlink" Target="#'Protokoll Objektbesichtigung'!A1"/></Relationships>
</file>

<file path=xl/drawings/_rels/drawing3.xml.rels><?xml version="1.0" encoding="UTF-8" standalone="yes"?>
<Relationships xmlns="http://schemas.openxmlformats.org/package/2006/relationships"><Relationship Id="rId1" Type="http://schemas.openxmlformats.org/officeDocument/2006/relationships/hyperlink" Target="#Inhaltsverzeichnis!A4"/></Relationships>
</file>

<file path=xl/drawings/_rels/drawing4.xml.rels><?xml version="1.0" encoding="UTF-8" standalone="yes"?>
<Relationships xmlns="http://schemas.openxmlformats.org/package/2006/relationships"><Relationship Id="rId1" Type="http://schemas.openxmlformats.org/officeDocument/2006/relationships/hyperlink" Target="#Inhaltsverzeichnis!A4"/></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3"/><Relationship Id="rId1" Type="http://schemas.openxmlformats.org/officeDocument/2006/relationships/hyperlink" Target="#Inhaltsverzeichnis!A4"/></Relationships>
</file>

<file path=xl/drawings/_rels/drawing6.xml.rels><?xml version="1.0" encoding="UTF-8" standalone="yes"?>
<Relationships xmlns="http://schemas.openxmlformats.org/package/2006/relationships"><Relationship Id="rId1" Type="http://schemas.openxmlformats.org/officeDocument/2006/relationships/hyperlink" Target="#Inhaltsverzeichnis!A4"/></Relationships>
</file>

<file path=xl/drawings/_rels/drawing7.xml.rels><?xml version="1.0" encoding="UTF-8" standalone="yes"?>
<Relationships xmlns="http://schemas.openxmlformats.org/package/2006/relationships"><Relationship Id="rId1" Type="http://schemas.openxmlformats.org/officeDocument/2006/relationships/hyperlink" Target="#Inhaltsverzeichnis!A4"/></Relationships>
</file>

<file path=xl/drawings/_rels/drawing8.xml.rels><?xml version="1.0" encoding="UTF-8" standalone="yes"?>
<Relationships xmlns="http://schemas.openxmlformats.org/package/2006/relationships"><Relationship Id="rId1" Type="http://schemas.openxmlformats.org/officeDocument/2006/relationships/hyperlink" Target="#Inhaltsverzeichnis!A4"/></Relationships>
</file>

<file path=xl/drawings/drawing1.xml><?xml version="1.0" encoding="utf-8"?>
<xdr:wsDr xmlns:xdr="http://schemas.openxmlformats.org/drawingml/2006/spreadsheetDrawing" xmlns:a="http://schemas.openxmlformats.org/drawingml/2006/main">
  <xdr:oneCellAnchor>
    <xdr:from>
      <xdr:col>0</xdr:col>
      <xdr:colOff>76200</xdr:colOff>
      <xdr:row>6</xdr:row>
      <xdr:rowOff>76200</xdr:rowOff>
    </xdr:from>
    <xdr:ext cx="1657350" cy="264560"/>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76200" y="1466850"/>
          <a:ext cx="1657350" cy="264560"/>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de-DE" sz="1100" b="1">
              <a:solidFill>
                <a:schemeClr val="accent1">
                  <a:lumMod val="50000"/>
                </a:schemeClr>
              </a:solidFill>
            </a:rPr>
            <a:t>Hinweise</a:t>
          </a:r>
        </a:p>
      </xdr:txBody>
    </xdr:sp>
    <xdr:clientData/>
  </xdr:oneCellAnchor>
  <xdr:oneCellAnchor>
    <xdr:from>
      <xdr:col>0</xdr:col>
      <xdr:colOff>95250</xdr:colOff>
      <xdr:row>8</xdr:row>
      <xdr:rowOff>85725</xdr:rowOff>
    </xdr:from>
    <xdr:ext cx="1647825" cy="264560"/>
    <xdr:sp macro="" textlink="">
      <xdr:nvSpPr>
        <xdr:cNvPr id="10" name="Textfeld 9">
          <a:hlinkClick xmlns:r="http://schemas.openxmlformats.org/officeDocument/2006/relationships" r:id="rId2"/>
          <a:extLst>
            <a:ext uri="{FF2B5EF4-FFF2-40B4-BE49-F238E27FC236}">
              <a16:creationId xmlns:a16="http://schemas.microsoft.com/office/drawing/2014/main" id="{00000000-0008-0000-0000-00000A000000}"/>
            </a:ext>
          </a:extLst>
        </xdr:cNvPr>
        <xdr:cNvSpPr txBox="1"/>
      </xdr:nvSpPr>
      <xdr:spPr>
        <a:xfrm>
          <a:off x="95250" y="2457450"/>
          <a:ext cx="1647825" cy="264560"/>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de-DE" sz="1100" b="1">
              <a:solidFill>
                <a:schemeClr val="accent1">
                  <a:lumMod val="50000"/>
                </a:schemeClr>
              </a:solidFill>
            </a:rPr>
            <a:t>Std.-VRS</a:t>
          </a:r>
          <a:r>
            <a:rPr lang="de-DE" sz="1100" b="1" baseline="0">
              <a:solidFill>
                <a:schemeClr val="accent1">
                  <a:lumMod val="50000"/>
                </a:schemeClr>
              </a:solidFill>
            </a:rPr>
            <a:t> 2026 GlasR</a:t>
          </a:r>
          <a:endParaRPr lang="de-DE" sz="1100" b="1">
            <a:solidFill>
              <a:schemeClr val="accent1">
                <a:lumMod val="50000"/>
              </a:schemeClr>
            </a:solidFill>
          </a:endParaRPr>
        </a:p>
      </xdr:txBody>
    </xdr:sp>
    <xdr:clientData/>
  </xdr:oneCellAnchor>
  <xdr:oneCellAnchor>
    <xdr:from>
      <xdr:col>0</xdr:col>
      <xdr:colOff>76200</xdr:colOff>
      <xdr:row>7</xdr:row>
      <xdr:rowOff>143263</xdr:rowOff>
    </xdr:from>
    <xdr:ext cx="1638300" cy="264560"/>
    <xdr:sp macro="" textlink="">
      <xdr:nvSpPr>
        <xdr:cNvPr id="11" name="Textfeld 10">
          <a:hlinkClick xmlns:r="http://schemas.openxmlformats.org/officeDocument/2006/relationships" r:id="rId3"/>
          <a:extLst>
            <a:ext uri="{FF2B5EF4-FFF2-40B4-BE49-F238E27FC236}">
              <a16:creationId xmlns:a16="http://schemas.microsoft.com/office/drawing/2014/main" id="{00000000-0008-0000-0000-00000B000000}"/>
            </a:ext>
          </a:extLst>
        </xdr:cNvPr>
        <xdr:cNvSpPr txBox="1"/>
      </xdr:nvSpPr>
      <xdr:spPr>
        <a:xfrm>
          <a:off x="76200" y="1933963"/>
          <a:ext cx="1638300" cy="264560"/>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de-DE" sz="1100" b="1">
              <a:solidFill>
                <a:schemeClr val="accent1">
                  <a:lumMod val="50000"/>
                </a:schemeClr>
              </a:solidFill>
            </a:rPr>
            <a:t>Gesamtpreisblatt</a:t>
          </a:r>
        </a:p>
      </xdr:txBody>
    </xdr:sp>
    <xdr:clientData/>
  </xdr:oneCellAnchor>
  <xdr:twoCellAnchor>
    <xdr:from>
      <xdr:col>0</xdr:col>
      <xdr:colOff>85725</xdr:colOff>
      <xdr:row>9</xdr:row>
      <xdr:rowOff>57150</xdr:rowOff>
    </xdr:from>
    <xdr:to>
      <xdr:col>0</xdr:col>
      <xdr:colOff>1724025</xdr:colOff>
      <xdr:row>9</xdr:row>
      <xdr:rowOff>333375</xdr:rowOff>
    </xdr:to>
    <xdr:sp macro="" textlink="">
      <xdr:nvSpPr>
        <xdr:cNvPr id="13" name="Textfeld 12">
          <a:hlinkClick xmlns:r="http://schemas.openxmlformats.org/officeDocument/2006/relationships" r:id="rId4"/>
          <a:extLst>
            <a:ext uri="{FF2B5EF4-FFF2-40B4-BE49-F238E27FC236}">
              <a16:creationId xmlns:a16="http://schemas.microsoft.com/office/drawing/2014/main" id="{00000000-0008-0000-0000-00000D000000}"/>
            </a:ext>
          </a:extLst>
        </xdr:cNvPr>
        <xdr:cNvSpPr txBox="1"/>
      </xdr:nvSpPr>
      <xdr:spPr>
        <a:xfrm>
          <a:off x="85725" y="3905250"/>
          <a:ext cx="1638300" cy="2762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Schulen</a:t>
          </a:r>
          <a:r>
            <a:rPr lang="de-DE" sz="1100" b="1" baseline="0">
              <a:solidFill>
                <a:schemeClr val="accent1">
                  <a:lumMod val="50000"/>
                </a:schemeClr>
              </a:solidFill>
            </a:rPr>
            <a:t> NB Glas</a:t>
          </a:r>
          <a:r>
            <a:rPr lang="de-DE" sz="1100" b="1">
              <a:solidFill>
                <a:schemeClr val="accent1">
                  <a:lumMod val="50000"/>
                </a:schemeClr>
              </a:solidFill>
            </a:rPr>
            <a:t>R</a:t>
          </a:r>
        </a:p>
      </xdr:txBody>
    </xdr:sp>
    <xdr:clientData/>
  </xdr:twoCellAnchor>
  <xdr:twoCellAnchor>
    <xdr:from>
      <xdr:col>0</xdr:col>
      <xdr:colOff>66675</xdr:colOff>
      <xdr:row>10</xdr:row>
      <xdr:rowOff>47625</xdr:rowOff>
    </xdr:from>
    <xdr:to>
      <xdr:col>0</xdr:col>
      <xdr:colOff>1733550</xdr:colOff>
      <xdr:row>10</xdr:row>
      <xdr:rowOff>371475</xdr:rowOff>
    </xdr:to>
    <xdr:sp macro="" textlink="">
      <xdr:nvSpPr>
        <xdr:cNvPr id="31" name="Textfeld 30">
          <a:hlinkClick xmlns:r="http://schemas.openxmlformats.org/officeDocument/2006/relationships" r:id="rId5"/>
          <a:extLst>
            <a:ext uri="{FF2B5EF4-FFF2-40B4-BE49-F238E27FC236}">
              <a16:creationId xmlns:a16="http://schemas.microsoft.com/office/drawing/2014/main" id="{00000000-0008-0000-0000-00001F000000}"/>
            </a:ext>
          </a:extLst>
        </xdr:cNvPr>
        <xdr:cNvSpPr txBox="1"/>
      </xdr:nvSpPr>
      <xdr:spPr>
        <a:xfrm>
          <a:off x="66675" y="13649325"/>
          <a:ext cx="1666875" cy="3238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Leistungsbeschreibung</a:t>
          </a:r>
        </a:p>
      </xdr:txBody>
    </xdr:sp>
    <xdr:clientData/>
  </xdr:twoCellAnchor>
  <xdr:twoCellAnchor>
    <xdr:from>
      <xdr:col>0</xdr:col>
      <xdr:colOff>57150</xdr:colOff>
      <xdr:row>11</xdr:row>
      <xdr:rowOff>66675</xdr:rowOff>
    </xdr:from>
    <xdr:to>
      <xdr:col>0</xdr:col>
      <xdr:colOff>1752600</xdr:colOff>
      <xdr:row>11</xdr:row>
      <xdr:rowOff>361950</xdr:rowOff>
    </xdr:to>
    <xdr:sp macro="" textlink="">
      <xdr:nvSpPr>
        <xdr:cNvPr id="32" name="Textfeld 31">
          <a:hlinkClick xmlns:r="http://schemas.openxmlformats.org/officeDocument/2006/relationships" r:id="rId6"/>
          <a:extLst>
            <a:ext uri="{FF2B5EF4-FFF2-40B4-BE49-F238E27FC236}">
              <a16:creationId xmlns:a16="http://schemas.microsoft.com/office/drawing/2014/main" id="{00000000-0008-0000-0000-000020000000}"/>
            </a:ext>
          </a:extLst>
        </xdr:cNvPr>
        <xdr:cNvSpPr txBox="1"/>
      </xdr:nvSpPr>
      <xdr:spPr>
        <a:xfrm>
          <a:off x="57150" y="14097000"/>
          <a:ext cx="1695450" cy="2952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Bes.Vertragsbedingungen</a:t>
          </a:r>
        </a:p>
      </xdr:txBody>
    </xdr:sp>
    <xdr:clientData/>
  </xdr:twoCellAnchor>
  <xdr:twoCellAnchor>
    <xdr:from>
      <xdr:col>0</xdr:col>
      <xdr:colOff>66675</xdr:colOff>
      <xdr:row>12</xdr:row>
      <xdr:rowOff>76200</xdr:rowOff>
    </xdr:from>
    <xdr:to>
      <xdr:col>0</xdr:col>
      <xdr:colOff>1733550</xdr:colOff>
      <xdr:row>12</xdr:row>
      <xdr:rowOff>514350</xdr:rowOff>
    </xdr:to>
    <xdr:sp macro="" textlink="">
      <xdr:nvSpPr>
        <xdr:cNvPr id="34" name="Textfeld 33">
          <a:hlinkClick xmlns:r="http://schemas.openxmlformats.org/officeDocument/2006/relationships" r:id="rId7"/>
          <a:extLst>
            <a:ext uri="{FF2B5EF4-FFF2-40B4-BE49-F238E27FC236}">
              <a16:creationId xmlns:a16="http://schemas.microsoft.com/office/drawing/2014/main" id="{00000000-0008-0000-0000-000022000000}"/>
            </a:ext>
          </a:extLst>
        </xdr:cNvPr>
        <xdr:cNvSpPr txBox="1"/>
      </xdr:nvSpPr>
      <xdr:spPr>
        <a:xfrm>
          <a:off x="66675" y="14944725"/>
          <a:ext cx="1666875" cy="4381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baseline="0">
              <a:solidFill>
                <a:schemeClr val="accent1">
                  <a:lumMod val="50000"/>
                </a:schemeClr>
              </a:solidFill>
            </a:rPr>
            <a:t>Protokoll Objektbesichtigung</a:t>
          </a:r>
          <a:endParaRPr lang="de-DE" sz="1100" b="1">
            <a:solidFill>
              <a:schemeClr val="accent1">
                <a:lumMod val="50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57150</xdr:colOff>
      <xdr:row>7</xdr:row>
      <xdr:rowOff>38100</xdr:rowOff>
    </xdr:from>
    <xdr:to>
      <xdr:col>7</xdr:col>
      <xdr:colOff>723900</xdr:colOff>
      <xdr:row>8</xdr:row>
      <xdr:rowOff>171450</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5391150" y="1838325"/>
          <a:ext cx="666750" cy="3238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900" b="1">
              <a:solidFill>
                <a:schemeClr val="accent1">
                  <a:lumMod val="50000"/>
                </a:schemeClr>
              </a:solidFill>
            </a:rPr>
            <a:t>Protokoll</a:t>
          </a:r>
        </a:p>
      </xdr:txBody>
    </xdr:sp>
    <xdr:clientData/>
  </xdr:twoCellAnchor>
  <xdr:twoCellAnchor>
    <xdr:from>
      <xdr:col>5</xdr:col>
      <xdr:colOff>85725</xdr:colOff>
      <xdr:row>2</xdr:row>
      <xdr:rowOff>28575</xdr:rowOff>
    </xdr:from>
    <xdr:to>
      <xdr:col>7</xdr:col>
      <xdr:colOff>666750</xdr:colOff>
      <xdr:row>2</xdr:row>
      <xdr:rowOff>209550</xdr:rowOff>
    </xdr:to>
    <xdr:sp macro="" textlink="">
      <xdr:nvSpPr>
        <xdr:cNvPr id="3" name="Textfeld 2">
          <a:hlinkClick xmlns:r="http://schemas.openxmlformats.org/officeDocument/2006/relationships" r:id="rId2"/>
          <a:extLst>
            <a:ext uri="{FF2B5EF4-FFF2-40B4-BE49-F238E27FC236}">
              <a16:creationId xmlns:a16="http://schemas.microsoft.com/office/drawing/2014/main" id="{00000000-0008-0000-0100-000003000000}"/>
            </a:ext>
          </a:extLst>
        </xdr:cNvPr>
        <xdr:cNvSpPr txBox="1"/>
      </xdr:nvSpPr>
      <xdr:spPr>
        <a:xfrm>
          <a:off x="3895725" y="485775"/>
          <a:ext cx="2105025" cy="1809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zum Inhaltsverzeichnis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63500</xdr:colOff>
      <xdr:row>4</xdr:row>
      <xdr:rowOff>42335</xdr:rowOff>
    </xdr:from>
    <xdr:to>
      <xdr:col>1</xdr:col>
      <xdr:colOff>1914525</xdr:colOff>
      <xdr:row>4</xdr:row>
      <xdr:rowOff>266701</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758825" y="880535"/>
          <a:ext cx="1851025" cy="224366"/>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zum Inhaltsverzeichnis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2</xdr:row>
      <xdr:rowOff>28575</xdr:rowOff>
    </xdr:from>
    <xdr:to>
      <xdr:col>1</xdr:col>
      <xdr:colOff>3790950</xdr:colOff>
      <xdr:row>2</xdr:row>
      <xdr:rowOff>209550</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133350" y="485775"/>
          <a:ext cx="3990975" cy="1809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zum Inhaltsverzeichnis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169</xdr:row>
      <xdr:rowOff>180975</xdr:rowOff>
    </xdr:from>
    <xdr:to>
      <xdr:col>5</xdr:col>
      <xdr:colOff>800100</xdr:colOff>
      <xdr:row>171</xdr:row>
      <xdr:rowOff>28575</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3048000" y="4343400"/>
          <a:ext cx="1876425" cy="2286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zum Inhaltsverzeichnis</a:t>
          </a:r>
        </a:p>
      </xdr:txBody>
    </xdr:sp>
    <xdr:clientData/>
  </xdr:twoCellAnchor>
  <xdr:twoCellAnchor>
    <xdr:from>
      <xdr:col>9</xdr:col>
      <xdr:colOff>171450</xdr:colOff>
      <xdr:row>3</xdr:row>
      <xdr:rowOff>38100</xdr:rowOff>
    </xdr:from>
    <xdr:to>
      <xdr:col>10</xdr:col>
      <xdr:colOff>762000</xdr:colOff>
      <xdr:row>3</xdr:row>
      <xdr:rowOff>228600</xdr:rowOff>
    </xdr:to>
    <xdr:sp macro="" textlink="">
      <xdr:nvSpPr>
        <xdr:cNvPr id="3" name="Textfeld 2">
          <a:hlinkClick xmlns:r="http://schemas.openxmlformats.org/officeDocument/2006/relationships" r:id="rId2"/>
          <a:extLst>
            <a:ext uri="{FF2B5EF4-FFF2-40B4-BE49-F238E27FC236}">
              <a16:creationId xmlns:a16="http://schemas.microsoft.com/office/drawing/2014/main" id="{00000000-0008-0000-0400-000003000000}"/>
            </a:ext>
          </a:extLst>
        </xdr:cNvPr>
        <xdr:cNvSpPr txBox="1"/>
      </xdr:nvSpPr>
      <xdr:spPr>
        <a:xfrm>
          <a:off x="7829550" y="847725"/>
          <a:ext cx="1438275" cy="190500"/>
        </a:xfrm>
        <a:prstGeom prst="rect">
          <a:avLst/>
        </a:prstGeom>
        <a:solidFill>
          <a:schemeClr val="accent1">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i="1"/>
            <a:t>Inhaltsverzeichnis</a:t>
          </a:r>
        </a:p>
        <a:p>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295275</xdr:colOff>
      <xdr:row>2</xdr:row>
      <xdr:rowOff>38100</xdr:rowOff>
    </xdr:from>
    <xdr:to>
      <xdr:col>1</xdr:col>
      <xdr:colOff>3009900</xdr:colOff>
      <xdr:row>2</xdr:row>
      <xdr:rowOff>209550</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2095500" y="714375"/>
          <a:ext cx="2714625" cy="1714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zum Inhaltsverzeichnis</a:t>
          </a:r>
        </a:p>
      </xdr:txBody>
    </xdr:sp>
    <xdr:clientData/>
  </xdr:twoCellAnchor>
  <xdr:twoCellAnchor>
    <xdr:from>
      <xdr:col>6</xdr:col>
      <xdr:colOff>304800</xdr:colOff>
      <xdr:row>87</xdr:row>
      <xdr:rowOff>47625</xdr:rowOff>
    </xdr:from>
    <xdr:to>
      <xdr:col>6</xdr:col>
      <xdr:colOff>2657475</xdr:colOff>
      <xdr:row>87</xdr:row>
      <xdr:rowOff>247650</xdr:rowOff>
    </xdr:to>
    <xdr:sp macro="" textlink="">
      <xdr:nvSpPr>
        <xdr:cNvPr id="3" name="Textfeld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8543925" y="47872650"/>
          <a:ext cx="2352675" cy="2000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tx2">
                  <a:lumMod val="50000"/>
                </a:schemeClr>
              </a:solidFill>
            </a:rPr>
            <a:t>Zum Inhaltsverzeichnis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2</xdr:row>
      <xdr:rowOff>28575</xdr:rowOff>
    </xdr:from>
    <xdr:to>
      <xdr:col>2</xdr:col>
      <xdr:colOff>685800</xdr:colOff>
      <xdr:row>2</xdr:row>
      <xdr:rowOff>209550</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114300" y="457200"/>
          <a:ext cx="2095500" cy="1809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zum Inhaltsverzeichnis</a:t>
          </a:r>
          <a:endParaRPr lang="de-D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276225</xdr:colOff>
      <xdr:row>65</xdr:row>
      <xdr:rowOff>171450</xdr:rowOff>
    </xdr:from>
    <xdr:to>
      <xdr:col>7</xdr:col>
      <xdr:colOff>466725</xdr:colOff>
      <xdr:row>67</xdr:row>
      <xdr:rowOff>19050</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5057775" y="10687050"/>
          <a:ext cx="1714500" cy="2286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accent1">
                  <a:lumMod val="50000"/>
                </a:schemeClr>
              </a:solidFill>
            </a:rPr>
            <a:t>zum Inhaltsverzeichnis</a:t>
          </a:r>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pageSetUpPr fitToPage="1"/>
  </sheetPr>
  <dimension ref="A1:E18"/>
  <sheetViews>
    <sheetView tabSelected="1" zoomScaleNormal="100" zoomScaleSheetLayoutView="100" workbookViewId="0">
      <selection sqref="A1:C1"/>
    </sheetView>
  </sheetViews>
  <sheetFormatPr baseColWidth="10" defaultRowHeight="15" x14ac:dyDescent="0.25"/>
  <cols>
    <col min="1" max="1" width="27.140625" customWidth="1"/>
    <col min="2" max="2" width="47.7109375" style="3" customWidth="1"/>
    <col min="3" max="3" width="67.85546875" style="3" customWidth="1"/>
  </cols>
  <sheetData>
    <row r="1" spans="1:5" ht="42" customHeight="1" x14ac:dyDescent="0.25">
      <c r="A1" s="646" t="s">
        <v>530</v>
      </c>
      <c r="B1" s="647"/>
      <c r="C1" s="648"/>
    </row>
    <row r="2" spans="1:5" ht="3" customHeight="1" x14ac:dyDescent="0.25">
      <c r="A2" s="657"/>
      <c r="B2" s="655"/>
      <c r="C2" s="656"/>
    </row>
    <row r="3" spans="1:5" x14ac:dyDescent="0.25">
      <c r="A3" s="649" t="s">
        <v>85</v>
      </c>
      <c r="B3" s="650"/>
      <c r="C3" s="482" t="s">
        <v>529</v>
      </c>
    </row>
    <row r="4" spans="1:5" ht="24" customHeight="1" x14ac:dyDescent="0.25">
      <c r="A4" s="651" t="s">
        <v>86</v>
      </c>
      <c r="B4" s="652"/>
      <c r="C4" s="653"/>
      <c r="D4" s="6"/>
      <c r="E4" s="6"/>
    </row>
    <row r="5" spans="1:5" ht="3" customHeight="1" x14ac:dyDescent="0.25">
      <c r="A5" s="654"/>
      <c r="B5" s="655"/>
      <c r="C5" s="656"/>
      <c r="D5" s="6"/>
      <c r="E5" s="6"/>
    </row>
    <row r="6" spans="1:5" s="18" customFormat="1" ht="21" customHeight="1" x14ac:dyDescent="0.25">
      <c r="A6" s="344" t="s">
        <v>87</v>
      </c>
      <c r="B6" s="344" t="s">
        <v>89</v>
      </c>
      <c r="C6" s="344" t="s">
        <v>88</v>
      </c>
    </row>
    <row r="7" spans="1:5" s="19" customFormat="1" ht="32.25" customHeight="1" x14ac:dyDescent="0.25">
      <c r="A7" s="22"/>
      <c r="B7" s="472" t="s">
        <v>90</v>
      </c>
      <c r="C7" s="445" t="s">
        <v>24</v>
      </c>
    </row>
    <row r="8" spans="1:5" s="19" customFormat="1" ht="45.75" customHeight="1" x14ac:dyDescent="0.25">
      <c r="A8" s="23"/>
      <c r="B8" s="453" t="s">
        <v>350</v>
      </c>
      <c r="C8" s="460" t="s">
        <v>345</v>
      </c>
    </row>
    <row r="9" spans="1:5" s="19" customFormat="1" ht="37.5" customHeight="1" x14ac:dyDescent="0.25">
      <c r="A9" s="23"/>
      <c r="B9" s="472" t="s">
        <v>351</v>
      </c>
      <c r="C9" s="460"/>
    </row>
    <row r="10" spans="1:5" s="19" customFormat="1" ht="30" customHeight="1" x14ac:dyDescent="0.25">
      <c r="A10" s="23"/>
      <c r="B10" s="636" t="s">
        <v>349</v>
      </c>
      <c r="C10" s="472" t="s">
        <v>91</v>
      </c>
    </row>
    <row r="11" spans="1:5" s="19" customFormat="1" ht="33.75" customHeight="1" x14ac:dyDescent="0.25">
      <c r="A11" s="22"/>
      <c r="B11" s="453" t="s">
        <v>139</v>
      </c>
      <c r="C11" s="472" t="s">
        <v>171</v>
      </c>
    </row>
    <row r="12" spans="1:5" s="337" customFormat="1" ht="33" customHeight="1" x14ac:dyDescent="0.25">
      <c r="A12" s="22"/>
      <c r="B12" s="453" t="s">
        <v>140</v>
      </c>
      <c r="C12" s="472" t="s">
        <v>297</v>
      </c>
    </row>
    <row r="13" spans="1:5" s="337" customFormat="1" ht="45" customHeight="1" x14ac:dyDescent="0.25">
      <c r="A13" s="23"/>
      <c r="B13" s="472" t="s">
        <v>172</v>
      </c>
      <c r="C13" s="472"/>
    </row>
    <row r="14" spans="1:5" x14ac:dyDescent="0.25">
      <c r="A14" s="21"/>
      <c r="B14" s="24"/>
      <c r="C14" s="24"/>
    </row>
    <row r="15" spans="1:5" x14ac:dyDescent="0.25">
      <c r="A15" s="21"/>
      <c r="B15" s="24"/>
      <c r="C15" s="24"/>
    </row>
    <row r="16" spans="1:5" x14ac:dyDescent="0.25">
      <c r="A16" s="21"/>
      <c r="B16" s="24"/>
      <c r="C16" s="24"/>
    </row>
    <row r="17" spans="1:3" x14ac:dyDescent="0.25">
      <c r="A17" s="21"/>
      <c r="B17" s="24"/>
      <c r="C17" s="24"/>
    </row>
    <row r="18" spans="1:3" x14ac:dyDescent="0.25">
      <c r="A18" s="21"/>
      <c r="B18" s="24"/>
      <c r="C18" s="24"/>
    </row>
  </sheetData>
  <sheetProtection selectLockedCells="1"/>
  <mergeCells count="5">
    <mergeCell ref="A1:C1"/>
    <mergeCell ref="A3:B3"/>
    <mergeCell ref="A4:C4"/>
    <mergeCell ref="A5:C5"/>
    <mergeCell ref="A2:C2"/>
  </mergeCells>
  <pageMargins left="0.51181102362204722" right="0.51181102362204722" top="0.59055118110236227" bottom="0.59055118110236227" header="0.31496062992125984" footer="0.31496062992125984"/>
  <pageSetup paperSize="9" scale="64" fitToHeight="2" orientation="portrait" r:id="rId1"/>
  <headerFooter>
    <oddHeader>&amp;LLandkreis Mecklenburgische Seenplatte&amp;CZentrale Dienste und Schulverwaltungsamt&amp;R&amp;D</oddHeader>
    <oddFooter>&amp;L&amp;A&amp;R&amp;P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H56"/>
  <sheetViews>
    <sheetView zoomScaleNormal="100" zoomScaleSheetLayoutView="80" workbookViewId="0">
      <selection activeCell="A4" sqref="A4:H4"/>
    </sheetView>
  </sheetViews>
  <sheetFormatPr baseColWidth="10" defaultRowHeight="15" x14ac:dyDescent="0.25"/>
  <cols>
    <col min="1" max="3" width="11.42578125" customWidth="1"/>
    <col min="8" max="8" width="12" customWidth="1"/>
    <col min="9" max="10" width="11.42578125" customWidth="1"/>
  </cols>
  <sheetData>
    <row r="1" spans="1:8" ht="33" customHeight="1" x14ac:dyDescent="0.25">
      <c r="A1" s="667" t="s">
        <v>106</v>
      </c>
      <c r="B1" s="668"/>
      <c r="C1" s="668"/>
      <c r="D1" s="668"/>
      <c r="E1" s="668"/>
      <c r="F1" s="668"/>
      <c r="G1" s="668"/>
      <c r="H1" s="669"/>
    </row>
    <row r="2" spans="1:8" s="353" customFormat="1" ht="3" customHeight="1" x14ac:dyDescent="0.25">
      <c r="A2" s="680"/>
      <c r="B2" s="655"/>
      <c r="C2" s="655"/>
      <c r="D2" s="655"/>
      <c r="E2" s="655"/>
      <c r="F2" s="655"/>
      <c r="G2" s="655"/>
      <c r="H2" s="656"/>
    </row>
    <row r="3" spans="1:8" ht="18.75" customHeight="1" x14ac:dyDescent="0.25">
      <c r="A3" s="670" t="s">
        <v>529</v>
      </c>
      <c r="B3" s="671"/>
      <c r="C3" s="672"/>
      <c r="D3" s="673"/>
      <c r="E3" s="672"/>
      <c r="F3" s="674"/>
      <c r="G3" s="675"/>
      <c r="H3" s="676"/>
    </row>
    <row r="4" spans="1:8" s="323" customFormat="1" ht="15" customHeight="1" x14ac:dyDescent="0.25">
      <c r="A4" s="677"/>
      <c r="B4" s="678"/>
      <c r="C4" s="678"/>
      <c r="D4" s="678"/>
      <c r="E4" s="678"/>
      <c r="F4" s="678"/>
      <c r="G4" s="678"/>
      <c r="H4" s="679"/>
    </row>
    <row r="5" spans="1:8" ht="15" customHeight="1" x14ac:dyDescent="0.25">
      <c r="A5" s="681" t="s">
        <v>341</v>
      </c>
      <c r="B5" s="665"/>
      <c r="C5" s="665"/>
      <c r="D5" s="503"/>
      <c r="E5" s="503"/>
      <c r="F5" s="503"/>
      <c r="G5" s="503"/>
      <c r="H5" s="450"/>
    </row>
    <row r="6" spans="1:8" s="323" customFormat="1" ht="15" customHeight="1" x14ac:dyDescent="0.25">
      <c r="A6" s="428"/>
      <c r="B6" s="503"/>
      <c r="C6" s="503"/>
      <c r="D6" s="503"/>
      <c r="E6" s="503"/>
      <c r="F6" s="503"/>
      <c r="G6" s="503"/>
      <c r="H6" s="450"/>
    </row>
    <row r="7" spans="1:8" s="20" customFormat="1" ht="15" customHeight="1" x14ac:dyDescent="0.25">
      <c r="A7" s="682" t="s">
        <v>541</v>
      </c>
      <c r="B7" s="683"/>
      <c r="C7" s="683"/>
      <c r="D7" s="683"/>
      <c r="E7" s="683"/>
      <c r="F7" s="683"/>
      <c r="G7" s="683"/>
      <c r="H7" s="660"/>
    </row>
    <row r="8" spans="1:8" s="352" customFormat="1" ht="15" customHeight="1" x14ac:dyDescent="0.25">
      <c r="A8" s="426" t="s">
        <v>384</v>
      </c>
      <c r="B8" s="512"/>
      <c r="C8" s="512"/>
      <c r="D8" s="512"/>
      <c r="E8" s="512"/>
      <c r="F8" s="512"/>
      <c r="G8" s="512"/>
      <c r="H8" s="492"/>
    </row>
    <row r="9" spans="1:8" s="20" customFormat="1" ht="15" customHeight="1" x14ac:dyDescent="0.25">
      <c r="A9" s="661" t="s">
        <v>342</v>
      </c>
      <c r="B9" s="683"/>
      <c r="C9" s="683"/>
      <c r="D9" s="683"/>
      <c r="E9" s="683"/>
      <c r="F9" s="683"/>
      <c r="G9" s="683"/>
      <c r="H9" s="433"/>
    </row>
    <row r="10" spans="1:8" s="20" customFormat="1" ht="3" customHeight="1" x14ac:dyDescent="0.25">
      <c r="A10" s="662"/>
      <c r="B10" s="665"/>
      <c r="C10" s="665"/>
      <c r="D10" s="665"/>
      <c r="E10" s="665"/>
      <c r="F10" s="665"/>
      <c r="G10" s="665"/>
      <c r="H10" s="666"/>
    </row>
    <row r="11" spans="1:8" ht="15" customHeight="1" x14ac:dyDescent="0.25">
      <c r="A11" s="658" t="s">
        <v>314</v>
      </c>
      <c r="B11" s="659"/>
      <c r="C11" s="659"/>
      <c r="D11" s="659"/>
      <c r="E11" s="659"/>
      <c r="F11" s="659"/>
      <c r="G11" s="659"/>
      <c r="H11" s="660"/>
    </row>
    <row r="12" spans="1:8" s="353" customFormat="1" ht="15" customHeight="1" x14ac:dyDescent="0.25">
      <c r="A12" s="661"/>
      <c r="B12" s="659"/>
      <c r="C12" s="659"/>
      <c r="D12" s="659"/>
      <c r="E12" s="659"/>
      <c r="F12" s="659"/>
      <c r="G12" s="659"/>
      <c r="H12" s="660"/>
    </row>
    <row r="13" spans="1:8" s="353" customFormat="1" ht="15" customHeight="1" x14ac:dyDescent="0.25">
      <c r="A13" s="661"/>
      <c r="B13" s="659"/>
      <c r="C13" s="659"/>
      <c r="D13" s="659"/>
      <c r="E13" s="659"/>
      <c r="F13" s="659"/>
      <c r="G13" s="659"/>
      <c r="H13" s="660"/>
    </row>
    <row r="14" spans="1:8" s="353" customFormat="1" ht="3" customHeight="1" x14ac:dyDescent="0.25">
      <c r="A14" s="416"/>
      <c r="B14" s="461"/>
      <c r="C14" s="461"/>
      <c r="D14" s="461"/>
      <c r="E14" s="461"/>
      <c r="F14" s="461"/>
      <c r="G14" s="461"/>
      <c r="H14" s="442"/>
    </row>
    <row r="15" spans="1:8" s="353" customFormat="1" ht="15" customHeight="1" x14ac:dyDescent="0.25">
      <c r="A15" s="681" t="s">
        <v>374</v>
      </c>
      <c r="B15" s="665"/>
      <c r="C15" s="665"/>
      <c r="D15" s="665"/>
      <c r="E15" s="665"/>
      <c r="F15" s="665"/>
      <c r="G15" s="665"/>
      <c r="H15" s="666"/>
    </row>
    <row r="16" spans="1:8" ht="15" customHeight="1" x14ac:dyDescent="0.25">
      <c r="A16" s="658" t="s">
        <v>428</v>
      </c>
      <c r="B16" s="659"/>
      <c r="C16" s="659"/>
      <c r="D16" s="659"/>
      <c r="E16" s="659"/>
      <c r="F16" s="659"/>
      <c r="G16" s="659"/>
      <c r="H16" s="660"/>
    </row>
    <row r="17" spans="1:8" ht="15" customHeight="1" x14ac:dyDescent="0.25">
      <c r="A17" s="661"/>
      <c r="B17" s="659"/>
      <c r="C17" s="659"/>
      <c r="D17" s="659"/>
      <c r="E17" s="659"/>
      <c r="F17" s="659"/>
      <c r="G17" s="659"/>
      <c r="H17" s="660"/>
    </row>
    <row r="18" spans="1:8" s="353" customFormat="1" ht="3" customHeight="1" x14ac:dyDescent="0.25">
      <c r="A18" s="416"/>
      <c r="B18" s="461"/>
      <c r="C18" s="461"/>
      <c r="D18" s="461"/>
      <c r="E18" s="461"/>
      <c r="F18" s="461"/>
      <c r="G18" s="461"/>
      <c r="H18" s="442"/>
    </row>
    <row r="19" spans="1:8" s="323" customFormat="1" ht="15" customHeight="1" x14ac:dyDescent="0.25">
      <c r="A19" s="658" t="s">
        <v>343</v>
      </c>
      <c r="B19" s="659"/>
      <c r="C19" s="659"/>
      <c r="D19" s="659"/>
      <c r="E19" s="659"/>
      <c r="F19" s="659"/>
      <c r="G19" s="659"/>
      <c r="H19" s="660"/>
    </row>
    <row r="20" spans="1:8" s="323" customFormat="1" ht="15" customHeight="1" x14ac:dyDescent="0.25">
      <c r="A20" s="661"/>
      <c r="B20" s="659"/>
      <c r="C20" s="659"/>
      <c r="D20" s="659"/>
      <c r="E20" s="659"/>
      <c r="F20" s="659"/>
      <c r="G20" s="659"/>
      <c r="H20" s="660"/>
    </row>
    <row r="21" spans="1:8" s="323" customFormat="1" ht="15" customHeight="1" x14ac:dyDescent="0.25">
      <c r="A21" s="661"/>
      <c r="B21" s="659"/>
      <c r="C21" s="659"/>
      <c r="D21" s="659"/>
      <c r="E21" s="659"/>
      <c r="F21" s="659"/>
      <c r="G21" s="659"/>
      <c r="H21" s="660"/>
    </row>
    <row r="22" spans="1:8" s="323" customFormat="1" ht="3" customHeight="1" x14ac:dyDescent="0.25">
      <c r="A22" s="662"/>
      <c r="B22" s="663"/>
      <c r="C22" s="663"/>
      <c r="D22" s="663"/>
      <c r="E22" s="663"/>
      <c r="F22" s="663"/>
      <c r="G22" s="663"/>
      <c r="H22" s="664"/>
    </row>
    <row r="23" spans="1:8" ht="15" customHeight="1" x14ac:dyDescent="0.25">
      <c r="A23" s="658" t="s">
        <v>390</v>
      </c>
      <c r="B23" s="659"/>
      <c r="C23" s="659"/>
      <c r="D23" s="659"/>
      <c r="E23" s="659"/>
      <c r="F23" s="659"/>
      <c r="G23" s="659"/>
      <c r="H23" s="660"/>
    </row>
    <row r="24" spans="1:8" ht="15" customHeight="1" x14ac:dyDescent="0.25">
      <c r="A24" s="661"/>
      <c r="B24" s="659"/>
      <c r="C24" s="659"/>
      <c r="D24" s="659"/>
      <c r="E24" s="659"/>
      <c r="F24" s="659"/>
      <c r="G24" s="659"/>
      <c r="H24" s="660"/>
    </row>
    <row r="25" spans="1:8" s="323" customFormat="1" ht="3" customHeight="1" x14ac:dyDescent="0.25">
      <c r="A25" s="662"/>
      <c r="B25" s="663"/>
      <c r="C25" s="663"/>
      <c r="D25" s="663"/>
      <c r="E25" s="663"/>
      <c r="F25" s="663"/>
      <c r="G25" s="663"/>
      <c r="H25" s="664"/>
    </row>
    <row r="26" spans="1:8" ht="15" customHeight="1" x14ac:dyDescent="0.25">
      <c r="A26" s="658" t="s">
        <v>315</v>
      </c>
      <c r="B26" s="659"/>
      <c r="C26" s="659"/>
      <c r="D26" s="659"/>
      <c r="E26" s="659"/>
      <c r="F26" s="659"/>
      <c r="G26" s="659"/>
      <c r="H26" s="660"/>
    </row>
    <row r="27" spans="1:8" ht="15" customHeight="1" x14ac:dyDescent="0.25">
      <c r="A27" s="661"/>
      <c r="B27" s="659"/>
      <c r="C27" s="659"/>
      <c r="D27" s="659"/>
      <c r="E27" s="659"/>
      <c r="F27" s="659"/>
      <c r="G27" s="659"/>
      <c r="H27" s="660"/>
    </row>
    <row r="28" spans="1:8" ht="3" customHeight="1" x14ac:dyDescent="0.25">
      <c r="A28" s="662"/>
      <c r="B28" s="663"/>
      <c r="C28" s="663"/>
      <c r="D28" s="663"/>
      <c r="E28" s="663"/>
      <c r="F28" s="663"/>
      <c r="G28" s="663"/>
      <c r="H28" s="664"/>
    </row>
    <row r="29" spans="1:8" x14ac:dyDescent="0.25">
      <c r="A29" s="428"/>
      <c r="B29" s="503"/>
      <c r="C29" s="503"/>
      <c r="D29" s="503"/>
      <c r="E29" s="503"/>
      <c r="F29" s="503"/>
      <c r="G29" s="503"/>
      <c r="H29" s="450"/>
    </row>
    <row r="30" spans="1:8" x14ac:dyDescent="0.25">
      <c r="A30" s="428" t="s">
        <v>316</v>
      </c>
      <c r="B30" s="503"/>
      <c r="C30" s="503"/>
      <c r="D30" s="503"/>
      <c r="E30" s="503"/>
      <c r="F30" s="503"/>
      <c r="G30" s="503"/>
      <c r="H30" s="450"/>
    </row>
    <row r="31" spans="1:8" s="323" customFormat="1" x14ac:dyDescent="0.25">
      <c r="A31" s="428"/>
      <c r="B31" s="503"/>
      <c r="C31" s="503"/>
      <c r="D31" s="503"/>
      <c r="E31" s="503"/>
      <c r="F31" s="503"/>
      <c r="G31" s="503"/>
      <c r="H31" s="450"/>
    </row>
    <row r="32" spans="1:8" ht="3" customHeight="1" x14ac:dyDescent="0.25">
      <c r="A32" s="662"/>
      <c r="B32" s="665"/>
      <c r="C32" s="665"/>
      <c r="D32" s="665"/>
      <c r="E32" s="665"/>
      <c r="F32" s="665"/>
      <c r="G32" s="665"/>
      <c r="H32" s="666"/>
    </row>
    <row r="33" spans="1:8" s="323" customFormat="1" ht="15" customHeight="1" x14ac:dyDescent="0.25">
      <c r="A33" s="426"/>
      <c r="B33" s="477"/>
      <c r="C33" s="477"/>
      <c r="D33" s="477"/>
      <c r="E33" s="477"/>
      <c r="F33" s="477"/>
      <c r="G33" s="477"/>
      <c r="H33" s="440"/>
    </row>
    <row r="34" spans="1:8" x14ac:dyDescent="0.25">
      <c r="A34" s="428" t="s">
        <v>346</v>
      </c>
      <c r="B34" s="503"/>
      <c r="C34" s="503"/>
      <c r="D34" s="503"/>
      <c r="E34" s="503"/>
      <c r="F34" s="503"/>
      <c r="G34" s="503"/>
      <c r="H34" s="450"/>
    </row>
    <row r="35" spans="1:8" x14ac:dyDescent="0.25">
      <c r="A35" s="428"/>
      <c r="B35" s="503"/>
      <c r="C35" s="503"/>
      <c r="D35" s="503"/>
      <c r="E35" s="503"/>
      <c r="F35" s="503"/>
      <c r="G35" s="503"/>
      <c r="H35" s="450"/>
    </row>
    <row r="36" spans="1:8" x14ac:dyDescent="0.25">
      <c r="A36" s="347"/>
      <c r="B36" s="5"/>
      <c r="C36" s="5"/>
      <c r="D36" s="5"/>
      <c r="E36" s="5"/>
      <c r="F36" s="5"/>
      <c r="G36" s="5"/>
      <c r="H36" s="346"/>
    </row>
    <row r="37" spans="1:8" x14ac:dyDescent="0.25">
      <c r="A37" s="347"/>
      <c r="B37" s="5"/>
      <c r="C37" s="5"/>
      <c r="D37" s="5"/>
      <c r="E37" s="5"/>
      <c r="F37" s="5"/>
      <c r="G37" s="5"/>
      <c r="H37" s="346"/>
    </row>
    <row r="38" spans="1:8" x14ac:dyDescent="0.25">
      <c r="A38" s="347"/>
      <c r="B38" s="5"/>
      <c r="C38" s="5"/>
      <c r="D38" s="5"/>
      <c r="E38" s="5"/>
      <c r="F38" s="5"/>
      <c r="G38" s="5"/>
      <c r="H38" s="346"/>
    </row>
    <row r="39" spans="1:8" x14ac:dyDescent="0.25">
      <c r="A39" s="347"/>
      <c r="B39" s="5"/>
      <c r="C39" s="5"/>
      <c r="D39" s="5"/>
      <c r="E39" s="5"/>
      <c r="F39" s="5"/>
      <c r="G39" s="5"/>
      <c r="H39" s="346"/>
    </row>
    <row r="40" spans="1:8" x14ac:dyDescent="0.25">
      <c r="A40" s="347"/>
      <c r="B40" s="5"/>
      <c r="C40" s="5"/>
      <c r="D40" s="5"/>
      <c r="E40" s="5"/>
      <c r="F40" s="5"/>
      <c r="G40" s="5"/>
      <c r="H40" s="346"/>
    </row>
    <row r="41" spans="1:8" x14ac:dyDescent="0.25">
      <c r="A41" s="347"/>
      <c r="B41" s="345"/>
      <c r="C41" s="345"/>
      <c r="D41" s="5"/>
      <c r="E41" s="5"/>
      <c r="F41" s="5"/>
      <c r="G41" s="5"/>
      <c r="H41" s="346"/>
    </row>
    <row r="42" spans="1:8" x14ac:dyDescent="0.25">
      <c r="A42" s="347"/>
      <c r="B42" s="5"/>
      <c r="C42" s="5"/>
      <c r="D42" s="5"/>
      <c r="E42" s="5"/>
      <c r="F42" s="5"/>
      <c r="G42" s="5"/>
      <c r="H42" s="346"/>
    </row>
    <row r="43" spans="1:8" x14ac:dyDescent="0.25">
      <c r="A43" s="347"/>
      <c r="B43" s="5"/>
      <c r="C43" s="5"/>
      <c r="D43" s="5"/>
      <c r="E43" s="5"/>
      <c r="F43" s="5"/>
      <c r="G43" s="5"/>
      <c r="H43" s="346"/>
    </row>
    <row r="44" spans="1:8" x14ac:dyDescent="0.25">
      <c r="A44" s="347"/>
      <c r="B44" s="5"/>
      <c r="C44" s="5"/>
      <c r="D44" s="5"/>
      <c r="E44" s="5"/>
      <c r="F44" s="5"/>
      <c r="G44" s="5"/>
      <c r="H44" s="346"/>
    </row>
    <row r="45" spans="1:8" x14ac:dyDescent="0.25">
      <c r="A45" s="348"/>
      <c r="B45" s="343"/>
      <c r="C45" s="343"/>
      <c r="D45" s="343"/>
      <c r="E45" s="343"/>
      <c r="F45" s="343"/>
      <c r="G45" s="343"/>
      <c r="H45" s="349"/>
    </row>
    <row r="46" spans="1:8" x14ac:dyDescent="0.25">
      <c r="A46" s="21"/>
    </row>
    <row r="47" spans="1:8" x14ac:dyDescent="0.25">
      <c r="A47" s="21"/>
    </row>
    <row r="48" spans="1:8" x14ac:dyDescent="0.25">
      <c r="A48" s="21"/>
    </row>
    <row r="49" spans="1:1" x14ac:dyDescent="0.25">
      <c r="A49" s="21"/>
    </row>
    <row r="50" spans="1:1" x14ac:dyDescent="0.25">
      <c r="A50" s="21"/>
    </row>
    <row r="51" spans="1:1" x14ac:dyDescent="0.25">
      <c r="A51" s="21"/>
    </row>
    <row r="52" spans="1:1" x14ac:dyDescent="0.25">
      <c r="A52" s="21"/>
    </row>
    <row r="53" spans="1:1" x14ac:dyDescent="0.25">
      <c r="A53" s="21"/>
    </row>
    <row r="54" spans="1:1" x14ac:dyDescent="0.25">
      <c r="A54" s="21"/>
    </row>
    <row r="55" spans="1:1" x14ac:dyDescent="0.25">
      <c r="A55" s="21"/>
    </row>
    <row r="56" spans="1:1" x14ac:dyDescent="0.25">
      <c r="A56" s="21"/>
    </row>
  </sheetData>
  <mergeCells count="20">
    <mergeCell ref="A5:C5"/>
    <mergeCell ref="A15:H15"/>
    <mergeCell ref="A16:H17"/>
    <mergeCell ref="A19:H21"/>
    <mergeCell ref="A7:H7"/>
    <mergeCell ref="A9:G9"/>
    <mergeCell ref="A1:H1"/>
    <mergeCell ref="A3:C3"/>
    <mergeCell ref="D3:E3"/>
    <mergeCell ref="F3:H3"/>
    <mergeCell ref="A4:H4"/>
    <mergeCell ref="A2:H2"/>
    <mergeCell ref="A26:H27"/>
    <mergeCell ref="A28:H28"/>
    <mergeCell ref="A32:H32"/>
    <mergeCell ref="A10:H10"/>
    <mergeCell ref="A25:H25"/>
    <mergeCell ref="A23:H24"/>
    <mergeCell ref="A22:H22"/>
    <mergeCell ref="A11:H13"/>
  </mergeCells>
  <printOptions horizontalCentered="1"/>
  <pageMargins left="0.70866141732283472" right="0" top="0.78740157480314965" bottom="0.78740157480314965" header="0.31496062992125984" footer="0.31496062992125984"/>
  <pageSetup paperSize="9" orientation="portrait" r:id="rId1"/>
  <headerFooter>
    <oddHeader>&amp;LLandkreis Mecklenburgische Seenplatte&amp;CZentrale Dienste und Schulverwaltungsamt&amp;R&amp;D</oddHeader>
    <oddFooter>&amp;L&amp;A&amp;R&amp;P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K35"/>
  <sheetViews>
    <sheetView zoomScaleNormal="100" workbookViewId="0">
      <selection activeCell="F26" sqref="F26"/>
    </sheetView>
  </sheetViews>
  <sheetFormatPr baseColWidth="10" defaultRowHeight="15" x14ac:dyDescent="0.25"/>
  <cols>
    <col min="1" max="1" width="10.42578125" style="326" customWidth="1"/>
    <col min="2" max="2" width="48.28515625" customWidth="1"/>
    <col min="3" max="3" width="65" style="500" customWidth="1"/>
    <col min="4" max="4" width="17.42578125" customWidth="1"/>
    <col min="5" max="5" width="17" style="323" customWidth="1"/>
    <col min="6" max="6" width="16.42578125" style="323" customWidth="1"/>
    <col min="7" max="10" width="10.7109375" style="323" customWidth="1"/>
    <col min="11" max="11" width="15.28515625" customWidth="1"/>
  </cols>
  <sheetData>
    <row r="1" spans="1:11" s="325" customFormat="1" ht="24" customHeight="1" x14ac:dyDescent="0.3">
      <c r="A1" s="692" t="s">
        <v>366</v>
      </c>
      <c r="B1" s="693"/>
      <c r="C1" s="693"/>
      <c r="D1" s="693"/>
      <c r="E1" s="693"/>
      <c r="F1" s="693"/>
      <c r="G1" s="694" t="s">
        <v>529</v>
      </c>
      <c r="H1" s="695"/>
      <c r="I1" s="672"/>
      <c r="J1" s="696" t="s">
        <v>348</v>
      </c>
      <c r="K1" s="697"/>
    </row>
    <row r="2" spans="1:11" ht="3" customHeight="1" x14ac:dyDescent="0.25">
      <c r="A2" s="711"/>
      <c r="B2" s="655"/>
      <c r="C2" s="655"/>
      <c r="D2" s="655"/>
      <c r="E2" s="655"/>
      <c r="F2" s="655"/>
      <c r="G2" s="655"/>
      <c r="H2" s="655"/>
      <c r="I2" s="655"/>
      <c r="J2" s="655"/>
      <c r="K2" s="656"/>
    </row>
    <row r="3" spans="1:11" s="323" customFormat="1" ht="15" customHeight="1" x14ac:dyDescent="0.25">
      <c r="A3" s="712"/>
      <c r="B3" s="721" t="s">
        <v>344</v>
      </c>
      <c r="C3" s="722"/>
      <c r="D3" s="723"/>
      <c r="E3" s="724"/>
      <c r="F3" s="724"/>
      <c r="G3" s="724"/>
      <c r="H3" s="724"/>
      <c r="I3" s="724"/>
      <c r="J3" s="724"/>
      <c r="K3" s="725"/>
    </row>
    <row r="4" spans="1:11" s="323" customFormat="1" ht="15" customHeight="1" thickBot="1" x14ac:dyDescent="0.3">
      <c r="A4" s="712"/>
      <c r="B4" s="726"/>
      <c r="C4" s="727"/>
      <c r="D4" s="727"/>
      <c r="E4" s="728"/>
      <c r="F4" s="728"/>
      <c r="G4" s="728"/>
      <c r="H4" s="728"/>
      <c r="I4" s="728"/>
      <c r="J4" s="728"/>
      <c r="K4" s="666"/>
    </row>
    <row r="5" spans="1:11" s="323" customFormat="1" ht="24" customHeight="1" thickBot="1" x14ac:dyDescent="0.3">
      <c r="A5" s="713"/>
      <c r="B5" s="355"/>
      <c r="C5" s="355"/>
      <c r="D5" s="462"/>
      <c r="E5" s="462"/>
      <c r="F5" s="462"/>
      <c r="G5" s="729"/>
      <c r="H5" s="730"/>
      <c r="I5" s="730"/>
      <c r="J5" s="730"/>
      <c r="K5" s="731"/>
    </row>
    <row r="6" spans="1:11" s="19" customFormat="1" ht="7.5" customHeight="1" x14ac:dyDescent="0.25">
      <c r="A6" s="714"/>
      <c r="B6" s="715"/>
      <c r="C6" s="715"/>
      <c r="D6" s="716"/>
      <c r="E6" s="716"/>
      <c r="F6" s="716"/>
      <c r="G6" s="716"/>
      <c r="H6" s="716"/>
      <c r="I6" s="716"/>
      <c r="J6" s="716"/>
      <c r="K6" s="717"/>
    </row>
    <row r="7" spans="1:11" s="323" customFormat="1" ht="3.75" customHeight="1" x14ac:dyDescent="0.25">
      <c r="A7" s="418"/>
      <c r="B7" s="485"/>
      <c r="C7" s="485"/>
      <c r="D7" s="473"/>
      <c r="E7" s="473"/>
      <c r="F7" s="473"/>
      <c r="G7" s="473"/>
      <c r="H7" s="473"/>
      <c r="I7" s="473"/>
      <c r="J7" s="473"/>
      <c r="K7" s="434"/>
    </row>
    <row r="8" spans="1:11" s="324" customFormat="1" ht="30" customHeight="1" thickBot="1" x14ac:dyDescent="0.3">
      <c r="A8" s="423" t="s">
        <v>352</v>
      </c>
      <c r="B8" s="526" t="s">
        <v>75</v>
      </c>
      <c r="C8" s="606" t="s">
        <v>477</v>
      </c>
      <c r="D8" s="455" t="s">
        <v>376</v>
      </c>
      <c r="E8" s="441" t="s">
        <v>371</v>
      </c>
      <c r="F8" s="455" t="s">
        <v>370</v>
      </c>
      <c r="G8" s="718" t="s">
        <v>26</v>
      </c>
      <c r="H8" s="719"/>
      <c r="I8" s="719"/>
      <c r="J8" s="719"/>
      <c r="K8" s="720"/>
    </row>
    <row r="9" spans="1:11" s="358" customFormat="1" ht="15" customHeight="1" x14ac:dyDescent="0.25">
      <c r="A9" s="411">
        <v>1</v>
      </c>
      <c r="B9" s="617" t="s">
        <v>482</v>
      </c>
      <c r="C9" s="617" t="s">
        <v>501</v>
      </c>
      <c r="D9" s="499">
        <f>'Schulen NB GlasR'!K13</f>
        <v>0</v>
      </c>
      <c r="E9" s="478">
        <f>D9*1.19</f>
        <v>0</v>
      </c>
      <c r="F9" s="417">
        <f>'Schulen NB GlasR'!G15</f>
        <v>0</v>
      </c>
      <c r="G9" s="732"/>
      <c r="H9" s="733"/>
      <c r="I9" s="733"/>
      <c r="J9" s="733"/>
      <c r="K9" s="734"/>
    </row>
    <row r="10" spans="1:11" s="19" customFormat="1" ht="15" customHeight="1" x14ac:dyDescent="0.25">
      <c r="A10" s="411">
        <v>2</v>
      </c>
      <c r="B10" s="618" t="s">
        <v>430</v>
      </c>
      <c r="C10" s="619" t="s">
        <v>485</v>
      </c>
      <c r="D10" s="499">
        <f>'Schulen NB GlasR'!K24</f>
        <v>0</v>
      </c>
      <c r="E10" s="478">
        <f t="shared" ref="E10:E23" si="0">D10*1.19</f>
        <v>0</v>
      </c>
      <c r="F10" s="498">
        <f>'Schulen NB GlasR'!G26</f>
        <v>0</v>
      </c>
      <c r="G10" s="684"/>
      <c r="H10" s="735"/>
      <c r="I10" s="735"/>
      <c r="J10" s="735"/>
      <c r="K10" s="736"/>
    </row>
    <row r="11" spans="1:11" s="501" customFormat="1" ht="15" customHeight="1" x14ac:dyDescent="0.25">
      <c r="A11" s="411">
        <v>3</v>
      </c>
      <c r="B11" s="622" t="s">
        <v>429</v>
      </c>
      <c r="C11" s="620" t="s">
        <v>483</v>
      </c>
      <c r="D11" s="499">
        <f>'Schulen NB GlasR'!K35</f>
        <v>0</v>
      </c>
      <c r="E11" s="478">
        <f t="shared" si="0"/>
        <v>0</v>
      </c>
      <c r="F11" s="498">
        <f>'Schulen NB GlasR'!G37</f>
        <v>0</v>
      </c>
      <c r="G11" s="684"/>
      <c r="H11" s="685"/>
      <c r="I11" s="685"/>
      <c r="J11" s="685"/>
      <c r="K11" s="686"/>
    </row>
    <row r="12" spans="1:11" s="19" customFormat="1" x14ac:dyDescent="0.25">
      <c r="A12" s="411">
        <v>4</v>
      </c>
      <c r="B12" s="621" t="s">
        <v>445</v>
      </c>
      <c r="C12" s="620" t="s">
        <v>484</v>
      </c>
      <c r="D12" s="499">
        <f>'Schulen NB GlasR'!K46</f>
        <v>0</v>
      </c>
      <c r="E12" s="478">
        <f t="shared" si="0"/>
        <v>0</v>
      </c>
      <c r="F12" s="498">
        <f>'Schulen NB GlasR'!G48</f>
        <v>0</v>
      </c>
      <c r="G12" s="684"/>
      <c r="H12" s="735"/>
      <c r="I12" s="735"/>
      <c r="J12" s="735"/>
      <c r="K12" s="736"/>
    </row>
    <row r="13" spans="1:11" s="501" customFormat="1" x14ac:dyDescent="0.25">
      <c r="A13" s="411">
        <v>5</v>
      </c>
      <c r="B13" s="624" t="s">
        <v>492</v>
      </c>
      <c r="C13" s="616" t="s">
        <v>493</v>
      </c>
      <c r="D13" s="499">
        <f>'Schulen NB GlasR'!K57</f>
        <v>0</v>
      </c>
      <c r="E13" s="478">
        <f t="shared" si="0"/>
        <v>0</v>
      </c>
      <c r="F13" s="527">
        <f>'Schulen NB GlasR'!G59</f>
        <v>0</v>
      </c>
      <c r="G13" s="684"/>
      <c r="H13" s="685"/>
      <c r="I13" s="685"/>
      <c r="J13" s="685"/>
      <c r="K13" s="686"/>
    </row>
    <row r="14" spans="1:11" s="501" customFormat="1" x14ac:dyDescent="0.25">
      <c r="A14" s="411">
        <v>6</v>
      </c>
      <c r="B14" s="615" t="s">
        <v>398</v>
      </c>
      <c r="C14" s="614" t="s">
        <v>487</v>
      </c>
      <c r="D14" s="499">
        <f>'Schulen NB GlasR'!K101</f>
        <v>0</v>
      </c>
      <c r="E14" s="478">
        <f>D14*1.19</f>
        <v>0</v>
      </c>
      <c r="F14" s="527">
        <f>'Schulen NB GlasR'!G103</f>
        <v>0</v>
      </c>
      <c r="G14" s="698"/>
      <c r="H14" s="738"/>
      <c r="I14" s="738"/>
      <c r="J14" s="738"/>
      <c r="K14" s="739"/>
    </row>
    <row r="15" spans="1:11" s="501" customFormat="1" x14ac:dyDescent="0.25">
      <c r="A15" s="411">
        <v>7</v>
      </c>
      <c r="B15" s="625" t="s">
        <v>431</v>
      </c>
      <c r="C15" s="626" t="s">
        <v>481</v>
      </c>
      <c r="D15" s="499">
        <f>'Schulen NB GlasR'!K68</f>
        <v>0</v>
      </c>
      <c r="E15" s="478">
        <f t="shared" si="0"/>
        <v>0</v>
      </c>
      <c r="F15" s="527">
        <f>'Schulen NB GlasR'!G70</f>
        <v>0</v>
      </c>
      <c r="G15" s="684"/>
      <c r="H15" s="685"/>
      <c r="I15" s="685"/>
      <c r="J15" s="685"/>
      <c r="K15" s="686"/>
    </row>
    <row r="16" spans="1:11" s="501" customFormat="1" x14ac:dyDescent="0.25">
      <c r="A16" s="411">
        <v>8</v>
      </c>
      <c r="B16" s="624" t="s">
        <v>495</v>
      </c>
      <c r="C16" s="616" t="s">
        <v>496</v>
      </c>
      <c r="D16" s="499">
        <f>'Schulen NB GlasR'!K80</f>
        <v>0</v>
      </c>
      <c r="E16" s="478">
        <f t="shared" si="0"/>
        <v>0</v>
      </c>
      <c r="F16" s="687">
        <f>'Schulen NB GlasR'!G81</f>
        <v>0</v>
      </c>
      <c r="G16" s="684"/>
      <c r="H16" s="685"/>
      <c r="I16" s="685"/>
      <c r="J16" s="685"/>
      <c r="K16" s="686"/>
    </row>
    <row r="17" spans="1:11" s="603" customFormat="1" x14ac:dyDescent="0.25">
      <c r="A17" s="411">
        <v>9</v>
      </c>
      <c r="B17" s="627" t="s">
        <v>502</v>
      </c>
      <c r="C17" s="616" t="s">
        <v>497</v>
      </c>
      <c r="D17" s="499">
        <f>'Schulen NB GlasR'!K75</f>
        <v>0</v>
      </c>
      <c r="E17" s="478">
        <f t="shared" si="0"/>
        <v>0</v>
      </c>
      <c r="F17" s="688"/>
      <c r="G17" s="689"/>
      <c r="H17" s="690"/>
      <c r="I17" s="690"/>
      <c r="J17" s="690"/>
      <c r="K17" s="691"/>
    </row>
    <row r="18" spans="1:11" s="603" customFormat="1" x14ac:dyDescent="0.25">
      <c r="A18" s="411">
        <v>10</v>
      </c>
      <c r="B18" s="624" t="s">
        <v>498</v>
      </c>
      <c r="C18" s="616" t="s">
        <v>499</v>
      </c>
      <c r="D18" s="499">
        <f>'Schulen NB GlasR'!K89</f>
        <v>0</v>
      </c>
      <c r="E18" s="478">
        <f t="shared" si="0"/>
        <v>0</v>
      </c>
      <c r="F18" s="527">
        <f>'Schulen NB GlasR'!G91</f>
        <v>0</v>
      </c>
      <c r="G18" s="689"/>
      <c r="H18" s="690"/>
      <c r="I18" s="690"/>
      <c r="J18" s="690"/>
      <c r="K18" s="691"/>
    </row>
    <row r="19" spans="1:11" s="501" customFormat="1" ht="15" customHeight="1" x14ac:dyDescent="0.25">
      <c r="A19" s="411">
        <v>11</v>
      </c>
      <c r="B19" s="623" t="s">
        <v>500</v>
      </c>
      <c r="C19" s="611" t="s">
        <v>488</v>
      </c>
      <c r="D19" s="499">
        <f>'Schulen NB GlasR'!K113</f>
        <v>0</v>
      </c>
      <c r="E19" s="478">
        <f t="shared" si="0"/>
        <v>0</v>
      </c>
      <c r="F19" s="527">
        <f>'Schulen NB GlasR'!G115</f>
        <v>0</v>
      </c>
      <c r="G19" s="698"/>
      <c r="H19" s="685"/>
      <c r="I19" s="685"/>
      <c r="J19" s="685"/>
      <c r="K19" s="686"/>
    </row>
    <row r="20" spans="1:11" s="501" customFormat="1" ht="15" customHeight="1" x14ac:dyDescent="0.25">
      <c r="A20" s="411">
        <v>12</v>
      </c>
      <c r="B20" s="623" t="s">
        <v>478</v>
      </c>
      <c r="C20" s="611" t="s">
        <v>489</v>
      </c>
      <c r="D20" s="499">
        <f>'Schulen NB GlasR'!K134</f>
        <v>0</v>
      </c>
      <c r="E20" s="478">
        <f t="shared" si="0"/>
        <v>0</v>
      </c>
      <c r="F20" s="527">
        <f>'Schulen NB GlasR'!G136</f>
        <v>0</v>
      </c>
      <c r="G20" s="698"/>
      <c r="H20" s="685"/>
      <c r="I20" s="685"/>
      <c r="J20" s="685"/>
      <c r="K20" s="686"/>
    </row>
    <row r="21" spans="1:11" s="501" customFormat="1" x14ac:dyDescent="0.25">
      <c r="A21" s="411">
        <v>13</v>
      </c>
      <c r="B21" s="623" t="s">
        <v>479</v>
      </c>
      <c r="C21" s="611" t="s">
        <v>490</v>
      </c>
      <c r="D21" s="499">
        <f>'Schulen NB GlasR'!K145</f>
        <v>0</v>
      </c>
      <c r="E21" s="478">
        <f t="shared" si="0"/>
        <v>0</v>
      </c>
      <c r="F21" s="527">
        <f>'Schulen NB GlasR'!G147</f>
        <v>0</v>
      </c>
      <c r="G21" s="698"/>
      <c r="H21" s="685"/>
      <c r="I21" s="685"/>
      <c r="J21" s="685"/>
      <c r="K21" s="686"/>
    </row>
    <row r="22" spans="1:11" s="501" customFormat="1" x14ac:dyDescent="0.25">
      <c r="A22" s="411">
        <v>14</v>
      </c>
      <c r="B22" s="623" t="s">
        <v>480</v>
      </c>
      <c r="C22" s="611" t="s">
        <v>486</v>
      </c>
      <c r="D22" s="499">
        <f>'Schulen NB GlasR'!K123</f>
        <v>0</v>
      </c>
      <c r="E22" s="478">
        <f>D22*1.19</f>
        <v>0</v>
      </c>
      <c r="F22" s="527">
        <f>'Schulen NB GlasR'!G125</f>
        <v>0</v>
      </c>
      <c r="G22" s="684"/>
      <c r="H22" s="685"/>
      <c r="I22" s="685"/>
      <c r="J22" s="685"/>
      <c r="K22" s="686"/>
    </row>
    <row r="23" spans="1:11" s="19" customFormat="1" ht="15.75" thickBot="1" x14ac:dyDescent="0.3">
      <c r="A23" s="411">
        <v>15</v>
      </c>
      <c r="B23" s="612" t="s">
        <v>494</v>
      </c>
      <c r="C23" s="613" t="s">
        <v>491</v>
      </c>
      <c r="D23" s="499">
        <f>'Schulen NB GlasR'!K156</f>
        <v>0</v>
      </c>
      <c r="E23" s="478">
        <f t="shared" si="0"/>
        <v>0</v>
      </c>
      <c r="F23" s="454">
        <f>'Schulen NB GlasR'!G158</f>
        <v>0</v>
      </c>
      <c r="G23" s="737"/>
      <c r="H23" s="719"/>
      <c r="I23" s="719"/>
      <c r="J23" s="719"/>
      <c r="K23" s="720"/>
    </row>
    <row r="24" spans="1:11" s="19" customFormat="1" x14ac:dyDescent="0.25">
      <c r="A24" s="708"/>
      <c r="B24" s="709"/>
      <c r="C24" s="709"/>
      <c r="D24" s="709"/>
      <c r="E24" s="709"/>
      <c r="F24" s="709"/>
      <c r="G24" s="709"/>
      <c r="H24" s="709"/>
      <c r="I24" s="709"/>
      <c r="J24" s="709"/>
      <c r="K24" s="710"/>
    </row>
    <row r="25" spans="1:11" x14ac:dyDescent="0.25">
      <c r="A25" s="486"/>
      <c r="B25" s="413"/>
      <c r="C25" s="413"/>
      <c r="D25" s="413"/>
      <c r="E25" s="413"/>
      <c r="F25" s="413"/>
      <c r="G25" s="413"/>
      <c r="H25" s="413"/>
      <c r="I25" s="413"/>
      <c r="J25" s="413"/>
      <c r="K25" s="493"/>
    </row>
    <row r="26" spans="1:11" s="353" customFormat="1" ht="15.75" thickBot="1" x14ac:dyDescent="0.3">
      <c r="A26" s="449"/>
      <c r="B26" s="503"/>
      <c r="C26" s="503"/>
      <c r="D26" s="503"/>
      <c r="E26" s="503"/>
      <c r="F26" s="503"/>
      <c r="G26" s="503"/>
      <c r="H26" s="503"/>
      <c r="I26" s="503"/>
      <c r="J26" s="503"/>
      <c r="K26" s="450"/>
    </row>
    <row r="27" spans="1:11" ht="15.75" thickBot="1" x14ac:dyDescent="0.3">
      <c r="A27" s="449"/>
      <c r="B27" s="528" t="s">
        <v>353</v>
      </c>
      <c r="C27" s="607"/>
      <c r="D27" s="529" t="s">
        <v>377</v>
      </c>
      <c r="E27" s="503"/>
      <c r="F27" s="503"/>
      <c r="G27" s="505"/>
      <c r="H27" s="505"/>
      <c r="I27" s="505"/>
      <c r="J27" s="505"/>
      <c r="K27" s="450"/>
    </row>
    <row r="28" spans="1:11" x14ac:dyDescent="0.25">
      <c r="A28" s="449"/>
      <c r="B28" s="465" t="s">
        <v>354</v>
      </c>
      <c r="C28" s="608"/>
      <c r="D28" s="530">
        <f>SUM(E9:E23)</f>
        <v>0</v>
      </c>
      <c r="E28" s="503"/>
      <c r="F28" s="503"/>
      <c r="G28" s="511"/>
      <c r="H28" s="511"/>
      <c r="I28" s="511"/>
      <c r="J28" s="505"/>
      <c r="K28" s="450"/>
    </row>
    <row r="29" spans="1:11" x14ac:dyDescent="0.25">
      <c r="A29" s="449"/>
      <c r="B29" s="600" t="s">
        <v>347</v>
      </c>
      <c r="C29" s="609"/>
      <c r="D29" s="601">
        <f>SUM(F9:F23)</f>
        <v>0</v>
      </c>
      <c r="E29" s="503"/>
      <c r="F29" s="503"/>
      <c r="G29" s="505"/>
      <c r="H29" s="505"/>
      <c r="I29" s="505"/>
      <c r="J29" s="505"/>
      <c r="K29" s="450"/>
    </row>
    <row r="30" spans="1:11" s="500" customFormat="1" ht="15.75" thickBot="1" x14ac:dyDescent="0.3">
      <c r="A30" s="449"/>
      <c r="B30" s="435" t="s">
        <v>471</v>
      </c>
      <c r="C30" s="610"/>
      <c r="D30" s="602">
        <f>'Schulen NB GlasR'!H160*1.19</f>
        <v>21.895999999999997</v>
      </c>
      <c r="E30" s="503"/>
      <c r="F30" s="503"/>
      <c r="G30" s="505"/>
      <c r="H30" s="505"/>
      <c r="I30" s="505"/>
      <c r="J30" s="505"/>
      <c r="K30" s="450"/>
    </row>
    <row r="31" spans="1:11" ht="15.75" thickBot="1" x14ac:dyDescent="0.3">
      <c r="A31" s="449"/>
      <c r="B31" s="503"/>
      <c r="C31" s="503"/>
      <c r="D31" s="503"/>
      <c r="E31" s="503"/>
      <c r="F31" s="503"/>
      <c r="G31" s="503"/>
      <c r="H31" s="503"/>
      <c r="I31" s="503"/>
      <c r="J31" s="503"/>
      <c r="K31" s="450"/>
    </row>
    <row r="32" spans="1:11" ht="15" customHeight="1" x14ac:dyDescent="0.25">
      <c r="A32" s="645" t="s">
        <v>137</v>
      </c>
      <c r="B32" s="699" t="s">
        <v>547</v>
      </c>
      <c r="C32" s="700"/>
      <c r="D32" s="700"/>
      <c r="E32" s="700"/>
      <c r="F32" s="700"/>
      <c r="G32" s="700"/>
      <c r="H32" s="700"/>
      <c r="I32" s="700"/>
      <c r="J32" s="700"/>
      <c r="K32" s="701"/>
    </row>
    <row r="33" spans="1:11" x14ac:dyDescent="0.25">
      <c r="A33" s="449"/>
      <c r="B33" s="702"/>
      <c r="C33" s="703"/>
      <c r="D33" s="703"/>
      <c r="E33" s="703"/>
      <c r="F33" s="703"/>
      <c r="G33" s="703"/>
      <c r="H33" s="703"/>
      <c r="I33" s="703"/>
      <c r="J33" s="703"/>
      <c r="K33" s="704"/>
    </row>
    <row r="34" spans="1:11" ht="15.75" thickBot="1" x14ac:dyDescent="0.3">
      <c r="A34" s="449"/>
      <c r="B34" s="705"/>
      <c r="C34" s="706"/>
      <c r="D34" s="706"/>
      <c r="E34" s="706"/>
      <c r="F34" s="706"/>
      <c r="G34" s="706"/>
      <c r="H34" s="706"/>
      <c r="I34" s="706"/>
      <c r="J34" s="706"/>
      <c r="K34" s="707"/>
    </row>
    <row r="35" spans="1:11" x14ac:dyDescent="0.25">
      <c r="A35" s="470"/>
      <c r="B35" s="456"/>
      <c r="C35" s="456"/>
      <c r="D35" s="456"/>
      <c r="E35" s="456"/>
      <c r="F35" s="456"/>
      <c r="G35" s="456"/>
      <c r="H35" s="456"/>
      <c r="I35" s="456"/>
      <c r="J35" s="456"/>
      <c r="K35" s="412"/>
    </row>
  </sheetData>
  <sheetProtection algorithmName="SHA-512" hashValue="Jj51QEgFzBFbhmX45pP6zgH+0XWOJOJjMDl6NDgkuw6bTqddGFVD24C0EsXa5m9+zXpf1Z0aWQdED52apD3ACg==" saltValue="dFbQdx9sDbAaZkXMImDPNQ==" spinCount="100000" sheet="1" objects="1" scenarios="1"/>
  <mergeCells count="27">
    <mergeCell ref="B32:K34"/>
    <mergeCell ref="A24:K24"/>
    <mergeCell ref="A2:K2"/>
    <mergeCell ref="A3:A5"/>
    <mergeCell ref="A6:K6"/>
    <mergeCell ref="G8:K8"/>
    <mergeCell ref="B3:K4"/>
    <mergeCell ref="G5:K5"/>
    <mergeCell ref="G9:K9"/>
    <mergeCell ref="G10:K10"/>
    <mergeCell ref="G12:K12"/>
    <mergeCell ref="G23:K23"/>
    <mergeCell ref="G14:K14"/>
    <mergeCell ref="G21:K21"/>
    <mergeCell ref="G11:K11"/>
    <mergeCell ref="G13:K13"/>
    <mergeCell ref="G15:K15"/>
    <mergeCell ref="F16:F17"/>
    <mergeCell ref="G22:K22"/>
    <mergeCell ref="G17:K17"/>
    <mergeCell ref="A1:F1"/>
    <mergeCell ref="G1:I1"/>
    <mergeCell ref="J1:K1"/>
    <mergeCell ref="G20:K20"/>
    <mergeCell ref="G16:K16"/>
    <mergeCell ref="G18:K18"/>
    <mergeCell ref="G19:K19"/>
  </mergeCells>
  <printOptions horizontalCentered="1"/>
  <pageMargins left="0.11811023622047245" right="0.11811023622047245" top="0.59055118110236227" bottom="0.59055118110236227" header="0.31496062992125984" footer="0.31496062992125984"/>
  <pageSetup paperSize="9" scale="86" orientation="landscape" r:id="rId1"/>
  <headerFooter>
    <oddHeader>&amp;LLandkreis Mecklenburgische Seenplatte&amp;CZentrale Dienste und Schulverwaltungsamt&amp;R&amp;D</oddHeader>
    <oddFooter>&amp;L&amp;A&amp;R&amp;P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E75"/>
  <sheetViews>
    <sheetView zoomScaleNormal="100" workbookViewId="0">
      <selection activeCell="C69" sqref="C69"/>
    </sheetView>
  </sheetViews>
  <sheetFormatPr baseColWidth="10" defaultRowHeight="15" x14ac:dyDescent="0.25"/>
  <cols>
    <col min="1" max="1" width="5" customWidth="1"/>
    <col min="2" max="2" width="64.5703125" customWidth="1"/>
    <col min="3" max="3" width="16.7109375" customWidth="1"/>
    <col min="4" max="4" width="23.85546875" customWidth="1"/>
  </cols>
  <sheetData>
    <row r="1" spans="1:5" ht="33" customHeight="1" x14ac:dyDescent="0.25">
      <c r="A1" s="740" t="s">
        <v>375</v>
      </c>
      <c r="B1" s="740"/>
      <c r="C1" s="740"/>
      <c r="D1" s="740"/>
      <c r="E1" s="323"/>
    </row>
    <row r="2" spans="1:5" s="353" customFormat="1" ht="3" customHeight="1" thickBot="1" x14ac:dyDescent="0.3">
      <c r="A2" s="751"/>
      <c r="B2" s="751"/>
      <c r="C2" s="751"/>
      <c r="D2" s="751"/>
    </row>
    <row r="3" spans="1:5" ht="18.75" customHeight="1" x14ac:dyDescent="0.25">
      <c r="A3" s="741"/>
      <c r="B3" s="742"/>
      <c r="C3" s="743" t="s">
        <v>529</v>
      </c>
      <c r="D3" s="744"/>
    </row>
    <row r="4" spans="1:5" ht="3" customHeight="1" x14ac:dyDescent="0.25">
      <c r="A4" s="745"/>
      <c r="B4" s="746"/>
      <c r="C4" s="746"/>
      <c r="D4" s="747"/>
    </row>
    <row r="5" spans="1:5" x14ac:dyDescent="0.25">
      <c r="A5" s="752"/>
      <c r="B5" s="753"/>
      <c r="C5" s="753"/>
      <c r="D5" s="754"/>
    </row>
    <row r="6" spans="1:5" ht="15.75" thickBot="1" x14ac:dyDescent="0.3">
      <c r="A6" s="448"/>
      <c r="B6" s="419" t="s">
        <v>318</v>
      </c>
      <c r="C6" s="755" t="s">
        <v>319</v>
      </c>
      <c r="D6" s="756"/>
    </row>
    <row r="7" spans="1:5" ht="15.75" thickBot="1" x14ac:dyDescent="0.3">
      <c r="A7" s="502"/>
      <c r="B7" s="436">
        <v>2026</v>
      </c>
      <c r="C7" s="463" t="s">
        <v>426</v>
      </c>
      <c r="D7" s="487" t="s">
        <v>349</v>
      </c>
    </row>
    <row r="8" spans="1:5" ht="12.75" customHeight="1" x14ac:dyDescent="0.25">
      <c r="A8" s="457" t="s">
        <v>112</v>
      </c>
      <c r="B8" s="483" t="s">
        <v>63</v>
      </c>
      <c r="C8" s="446">
        <v>1</v>
      </c>
      <c r="D8" s="497">
        <v>18.399999999999999</v>
      </c>
    </row>
    <row r="9" spans="1:5" ht="3" customHeight="1" x14ac:dyDescent="0.25">
      <c r="A9" s="757"/>
      <c r="B9" s="758"/>
      <c r="C9" s="758"/>
      <c r="D9" s="759"/>
    </row>
    <row r="10" spans="1:5" ht="12.75" customHeight="1" x14ac:dyDescent="0.25">
      <c r="A10" s="429" t="s">
        <v>111</v>
      </c>
      <c r="B10" s="420" t="s">
        <v>64</v>
      </c>
      <c r="C10" s="424"/>
      <c r="D10" s="466"/>
    </row>
    <row r="11" spans="1:5" ht="12.75" customHeight="1" x14ac:dyDescent="0.25">
      <c r="A11" s="409" t="s">
        <v>135</v>
      </c>
      <c r="B11" s="420" t="s">
        <v>320</v>
      </c>
      <c r="C11" s="424"/>
      <c r="D11" s="466"/>
    </row>
    <row r="12" spans="1:5" ht="12.75" customHeight="1" x14ac:dyDescent="0.25">
      <c r="A12" s="504"/>
      <c r="B12" s="502" t="s">
        <v>322</v>
      </c>
      <c r="C12" s="414">
        <v>0</v>
      </c>
      <c r="D12" s="437">
        <f t="shared" ref="D12:D19" si="0">$D$8*C12</f>
        <v>0</v>
      </c>
    </row>
    <row r="13" spans="1:5" ht="12.75" customHeight="1" x14ac:dyDescent="0.25">
      <c r="A13" s="504"/>
      <c r="B13" s="502" t="s">
        <v>321</v>
      </c>
      <c r="C13" s="414">
        <v>0</v>
      </c>
      <c r="D13" s="437">
        <f t="shared" si="0"/>
        <v>0</v>
      </c>
    </row>
    <row r="14" spans="1:5" ht="12.75" customHeight="1" x14ac:dyDescent="0.25">
      <c r="A14" s="504"/>
      <c r="B14" s="502" t="s">
        <v>323</v>
      </c>
      <c r="C14" s="414">
        <v>0</v>
      </c>
      <c r="D14" s="437">
        <f t="shared" si="0"/>
        <v>0</v>
      </c>
    </row>
    <row r="15" spans="1:5" ht="12.75" customHeight="1" x14ac:dyDescent="0.25">
      <c r="A15" s="504"/>
      <c r="B15" s="502" t="s">
        <v>324</v>
      </c>
      <c r="C15" s="414">
        <v>0</v>
      </c>
      <c r="D15" s="437">
        <f t="shared" si="0"/>
        <v>0</v>
      </c>
    </row>
    <row r="16" spans="1:5" s="500" customFormat="1" ht="12.75" customHeight="1" x14ac:dyDescent="0.25">
      <c r="A16" s="504"/>
      <c r="B16" s="502" t="s">
        <v>325</v>
      </c>
      <c r="C16" s="414">
        <v>0</v>
      </c>
      <c r="D16" s="437">
        <f t="shared" si="0"/>
        <v>0</v>
      </c>
    </row>
    <row r="17" spans="1:4" s="500" customFormat="1" ht="12.75" customHeight="1" x14ac:dyDescent="0.25">
      <c r="A17" s="504"/>
      <c r="B17" s="502" t="s">
        <v>424</v>
      </c>
      <c r="C17" s="414">
        <v>0</v>
      </c>
      <c r="D17" s="437">
        <f t="shared" si="0"/>
        <v>0</v>
      </c>
    </row>
    <row r="18" spans="1:4" ht="12.75" customHeight="1" x14ac:dyDescent="0.25">
      <c r="A18" s="504"/>
      <c r="B18" s="502" t="s">
        <v>425</v>
      </c>
      <c r="C18" s="414">
        <v>0</v>
      </c>
      <c r="D18" s="437">
        <f t="shared" si="0"/>
        <v>0</v>
      </c>
    </row>
    <row r="19" spans="1:4" ht="12.75" customHeight="1" x14ac:dyDescent="0.25">
      <c r="A19" s="504"/>
      <c r="B19" s="514" t="s">
        <v>326</v>
      </c>
      <c r="C19" s="488">
        <f>SUM(C12:C18)</f>
        <v>0</v>
      </c>
      <c r="D19" s="451">
        <f t="shared" si="0"/>
        <v>0</v>
      </c>
    </row>
    <row r="20" spans="1:4" ht="3" customHeight="1" x14ac:dyDescent="0.25">
      <c r="A20" s="458"/>
      <c r="B20" s="495"/>
      <c r="C20" s="495"/>
      <c r="D20" s="447"/>
    </row>
    <row r="21" spans="1:4" ht="12.75" customHeight="1" x14ac:dyDescent="0.25">
      <c r="A21" s="474" t="s">
        <v>136</v>
      </c>
      <c r="B21" s="479" t="s">
        <v>338</v>
      </c>
      <c r="C21" s="425"/>
      <c r="D21" s="467"/>
    </row>
    <row r="22" spans="1:4" ht="12.75" customHeight="1" x14ac:dyDescent="0.25">
      <c r="A22" s="504"/>
      <c r="B22" s="516" t="s">
        <v>327</v>
      </c>
      <c r="C22" s="414">
        <v>0</v>
      </c>
      <c r="D22" s="437">
        <f>$D$8*C22</f>
        <v>0</v>
      </c>
    </row>
    <row r="23" spans="1:4" ht="12.75" customHeight="1" x14ac:dyDescent="0.25">
      <c r="A23" s="504"/>
      <c r="B23" s="516" t="s">
        <v>328</v>
      </c>
      <c r="C23" s="430">
        <f>C22*C19</f>
        <v>0</v>
      </c>
      <c r="D23" s="437">
        <f t="shared" ref="D23:D30" si="1">$D$8*C23</f>
        <v>0</v>
      </c>
    </row>
    <row r="24" spans="1:4" ht="12.75" customHeight="1" x14ac:dyDescent="0.25">
      <c r="A24" s="504"/>
      <c r="B24" s="516" t="s">
        <v>329</v>
      </c>
      <c r="C24" s="414">
        <v>0</v>
      </c>
      <c r="D24" s="437">
        <f t="shared" si="1"/>
        <v>0</v>
      </c>
    </row>
    <row r="25" spans="1:4" ht="12.75" customHeight="1" x14ac:dyDescent="0.25">
      <c r="A25" s="504"/>
      <c r="B25" s="516" t="s">
        <v>330</v>
      </c>
      <c r="C25" s="430">
        <f>C24*C19</f>
        <v>0</v>
      </c>
      <c r="D25" s="437">
        <f t="shared" si="1"/>
        <v>0</v>
      </c>
    </row>
    <row r="26" spans="1:4" ht="12.75" customHeight="1" x14ac:dyDescent="0.25">
      <c r="A26" s="504"/>
      <c r="B26" s="516" t="s">
        <v>331</v>
      </c>
      <c r="C26" s="414">
        <v>0</v>
      </c>
      <c r="D26" s="437">
        <f t="shared" si="1"/>
        <v>0</v>
      </c>
    </row>
    <row r="27" spans="1:4" ht="12.75" customHeight="1" x14ac:dyDescent="0.25">
      <c r="A27" s="504"/>
      <c r="B27" s="516" t="s">
        <v>332</v>
      </c>
      <c r="C27" s="430">
        <f>C26*C19</f>
        <v>0</v>
      </c>
      <c r="D27" s="437">
        <f t="shared" si="1"/>
        <v>0</v>
      </c>
    </row>
    <row r="28" spans="1:4" ht="12.75" customHeight="1" x14ac:dyDescent="0.25">
      <c r="A28" s="504"/>
      <c r="B28" s="516" t="s">
        <v>391</v>
      </c>
      <c r="C28" s="414">
        <v>0</v>
      </c>
      <c r="D28" s="437">
        <f t="shared" si="1"/>
        <v>0</v>
      </c>
    </row>
    <row r="29" spans="1:4" ht="12.75" customHeight="1" x14ac:dyDescent="0.25">
      <c r="A29" s="504"/>
      <c r="B29" s="516" t="s">
        <v>333</v>
      </c>
      <c r="C29" s="430">
        <f>C28*C19</f>
        <v>0</v>
      </c>
      <c r="D29" s="437">
        <f t="shared" si="1"/>
        <v>0</v>
      </c>
    </row>
    <row r="30" spans="1:4" ht="12.75" customHeight="1" x14ac:dyDescent="0.25">
      <c r="A30" s="504"/>
      <c r="B30" s="516" t="s">
        <v>334</v>
      </c>
      <c r="C30" s="414">
        <v>0</v>
      </c>
      <c r="D30" s="437">
        <f t="shared" si="1"/>
        <v>0</v>
      </c>
    </row>
    <row r="31" spans="1:4" ht="12.75" customHeight="1" x14ac:dyDescent="0.25">
      <c r="A31" s="504"/>
      <c r="B31" s="516" t="s">
        <v>335</v>
      </c>
      <c r="C31" s="430">
        <f>C30*C19</f>
        <v>0</v>
      </c>
      <c r="D31" s="437">
        <f>$D$8*C31</f>
        <v>0</v>
      </c>
    </row>
    <row r="32" spans="1:4" ht="12.75" customHeight="1" x14ac:dyDescent="0.25">
      <c r="A32" s="504"/>
      <c r="B32" s="479" t="s">
        <v>336</v>
      </c>
      <c r="C32" s="421">
        <f>SUM(C22:C31)</f>
        <v>0</v>
      </c>
      <c r="D32" s="437">
        <f>$D$8*C32</f>
        <v>0</v>
      </c>
    </row>
    <row r="33" spans="1:4" ht="3" customHeight="1" x14ac:dyDescent="0.25">
      <c r="A33" s="443"/>
      <c r="B33" s="489"/>
      <c r="C33" s="415"/>
      <c r="D33" s="438"/>
    </row>
    <row r="34" spans="1:4" ht="12.75" customHeight="1" x14ac:dyDescent="0.25">
      <c r="A34" s="504"/>
      <c r="B34" s="514" t="s">
        <v>337</v>
      </c>
      <c r="C34" s="464">
        <f>C19+C32</f>
        <v>0</v>
      </c>
      <c r="D34" s="451">
        <f>$D$8*C34</f>
        <v>0</v>
      </c>
    </row>
    <row r="35" spans="1:4" ht="3" customHeight="1" x14ac:dyDescent="0.25">
      <c r="A35" s="458"/>
      <c r="B35" s="749"/>
      <c r="C35" s="749"/>
      <c r="D35" s="750"/>
    </row>
    <row r="36" spans="1:4" ht="12.75" customHeight="1" x14ac:dyDescent="0.25">
      <c r="A36" s="429"/>
      <c r="B36" s="514" t="s">
        <v>113</v>
      </c>
      <c r="C36" s="430"/>
      <c r="D36" s="466"/>
    </row>
    <row r="37" spans="1:4" ht="12.75" customHeight="1" x14ac:dyDescent="0.25">
      <c r="A37" s="504"/>
      <c r="B37" s="502" t="s">
        <v>392</v>
      </c>
      <c r="C37" s="414">
        <v>0</v>
      </c>
      <c r="D37" s="437">
        <f>$D$8*C37</f>
        <v>0</v>
      </c>
    </row>
    <row r="38" spans="1:4" ht="12.75" customHeight="1" x14ac:dyDescent="0.25">
      <c r="A38" s="504"/>
      <c r="B38" s="502" t="s">
        <v>393</v>
      </c>
      <c r="C38" s="414">
        <v>0</v>
      </c>
      <c r="D38" s="437">
        <f>$D$8*C38</f>
        <v>0</v>
      </c>
    </row>
    <row r="39" spans="1:4" ht="12.75" customHeight="1" x14ac:dyDescent="0.25">
      <c r="A39" s="504"/>
      <c r="B39" s="502" t="s">
        <v>65</v>
      </c>
      <c r="C39" s="488">
        <f>SUM(C37:C38)</f>
        <v>0</v>
      </c>
      <c r="D39" s="451">
        <f>$D$8*C39</f>
        <v>0</v>
      </c>
    </row>
    <row r="40" spans="1:4" ht="3" customHeight="1" x14ac:dyDescent="0.25">
      <c r="A40" s="458"/>
      <c r="B40" s="749"/>
      <c r="C40" s="749"/>
      <c r="D40" s="750"/>
    </row>
    <row r="41" spans="1:4" ht="12.75" customHeight="1" x14ac:dyDescent="0.25">
      <c r="A41" s="504"/>
      <c r="B41" s="420" t="s">
        <v>114</v>
      </c>
      <c r="C41" s="488">
        <f>C34+C39</f>
        <v>0</v>
      </c>
      <c r="D41" s="451">
        <f>$D$8*C41</f>
        <v>0</v>
      </c>
    </row>
    <row r="42" spans="1:4" ht="3" customHeight="1" x14ac:dyDescent="0.25">
      <c r="A42" s="748"/>
      <c r="B42" s="749"/>
      <c r="C42" s="749"/>
      <c r="D42" s="750"/>
    </row>
    <row r="43" spans="1:4" ht="12.75" customHeight="1" x14ac:dyDescent="0.25">
      <c r="A43" s="429" t="s">
        <v>118</v>
      </c>
      <c r="B43" s="420" t="s">
        <v>66</v>
      </c>
      <c r="C43" s="424"/>
      <c r="D43" s="466"/>
    </row>
    <row r="44" spans="1:4" ht="29.25" x14ac:dyDescent="0.25">
      <c r="A44" s="504"/>
      <c r="B44" s="484" t="s">
        <v>131</v>
      </c>
      <c r="C44" s="414">
        <v>0</v>
      </c>
      <c r="D44" s="437">
        <f t="shared" ref="D44:D49" si="2">$D$8*C44</f>
        <v>0</v>
      </c>
    </row>
    <row r="45" spans="1:4" ht="12.75" customHeight="1" x14ac:dyDescent="0.25">
      <c r="A45" s="504"/>
      <c r="B45" s="468" t="s">
        <v>115</v>
      </c>
      <c r="C45" s="414">
        <v>0</v>
      </c>
      <c r="D45" s="437">
        <f t="shared" si="2"/>
        <v>0</v>
      </c>
    </row>
    <row r="46" spans="1:4" ht="12.75" customHeight="1" x14ac:dyDescent="0.25">
      <c r="A46" s="504"/>
      <c r="B46" s="468" t="s">
        <v>116</v>
      </c>
      <c r="C46" s="414">
        <v>0</v>
      </c>
      <c r="D46" s="437">
        <f t="shared" si="2"/>
        <v>0</v>
      </c>
    </row>
    <row r="47" spans="1:4" ht="12.75" customHeight="1" x14ac:dyDescent="0.25">
      <c r="A47" s="504"/>
      <c r="B47" s="468" t="s">
        <v>117</v>
      </c>
      <c r="C47" s="414">
        <v>0</v>
      </c>
      <c r="D47" s="437">
        <f t="shared" si="2"/>
        <v>0</v>
      </c>
    </row>
    <row r="48" spans="1:4" ht="3" customHeight="1" x14ac:dyDescent="0.25">
      <c r="A48" s="504"/>
      <c r="B48" s="475"/>
      <c r="C48" s="480">
        <v>0</v>
      </c>
      <c r="D48" s="408">
        <f t="shared" si="2"/>
        <v>0</v>
      </c>
    </row>
    <row r="49" spans="1:4" ht="12.75" customHeight="1" x14ac:dyDescent="0.25">
      <c r="A49" s="504"/>
      <c r="B49" s="420" t="s">
        <v>67</v>
      </c>
      <c r="C49" s="488">
        <f>SUM(C44:C48)</f>
        <v>0</v>
      </c>
      <c r="D49" s="490">
        <f t="shared" si="2"/>
        <v>0</v>
      </c>
    </row>
    <row r="50" spans="1:4" ht="3" customHeight="1" x14ac:dyDescent="0.25">
      <c r="A50" s="748"/>
      <c r="B50" s="749"/>
      <c r="C50" s="749"/>
      <c r="D50" s="750"/>
    </row>
    <row r="51" spans="1:4" ht="12.75" customHeight="1" x14ac:dyDescent="0.25">
      <c r="A51" s="429" t="s">
        <v>119</v>
      </c>
      <c r="B51" s="420" t="s">
        <v>68</v>
      </c>
      <c r="C51" s="431"/>
      <c r="D51" s="422"/>
    </row>
    <row r="52" spans="1:4" ht="12.75" customHeight="1" x14ac:dyDescent="0.25">
      <c r="A52" s="429"/>
      <c r="B52" s="468" t="s">
        <v>120</v>
      </c>
      <c r="C52" s="431"/>
      <c r="D52" s="422"/>
    </row>
    <row r="53" spans="1:4" ht="12.75" customHeight="1" x14ac:dyDescent="0.25">
      <c r="A53" s="504"/>
      <c r="B53" s="502" t="s">
        <v>121</v>
      </c>
      <c r="C53" s="414">
        <v>0</v>
      </c>
      <c r="D53" s="437">
        <f>$D$8*C53</f>
        <v>0</v>
      </c>
    </row>
    <row r="54" spans="1:4" ht="12.75" customHeight="1" x14ac:dyDescent="0.25">
      <c r="A54" s="504"/>
      <c r="B54" s="502" t="s">
        <v>122</v>
      </c>
      <c r="C54" s="414">
        <v>0</v>
      </c>
      <c r="D54" s="437">
        <f t="shared" ref="D54:D65" si="3">$D$8*C54</f>
        <v>0</v>
      </c>
    </row>
    <row r="55" spans="1:4" ht="12.75" customHeight="1" x14ac:dyDescent="0.25">
      <c r="A55" s="504"/>
      <c r="B55" s="468" t="s">
        <v>123</v>
      </c>
      <c r="C55" s="414">
        <v>0</v>
      </c>
      <c r="D55" s="437">
        <f t="shared" si="3"/>
        <v>0</v>
      </c>
    </row>
    <row r="56" spans="1:4" ht="12.75" customHeight="1" x14ac:dyDescent="0.25">
      <c r="A56" s="504"/>
      <c r="B56" s="424" t="s">
        <v>124</v>
      </c>
      <c r="C56" s="414">
        <v>0</v>
      </c>
      <c r="D56" s="437">
        <f t="shared" si="3"/>
        <v>0</v>
      </c>
    </row>
    <row r="57" spans="1:4" ht="12.75" customHeight="1" x14ac:dyDescent="0.25">
      <c r="A57" s="504"/>
      <c r="B57" s="468" t="s">
        <v>125</v>
      </c>
      <c r="C57" s="414">
        <v>0</v>
      </c>
      <c r="D57" s="437">
        <f t="shared" si="3"/>
        <v>0</v>
      </c>
    </row>
    <row r="58" spans="1:4" ht="12.75" customHeight="1" x14ac:dyDescent="0.25">
      <c r="A58" s="504"/>
      <c r="B58" s="468" t="s">
        <v>126</v>
      </c>
      <c r="C58" s="414">
        <v>0</v>
      </c>
      <c r="D58" s="437">
        <f t="shared" si="3"/>
        <v>0</v>
      </c>
    </row>
    <row r="59" spans="1:4" ht="12.75" customHeight="1" x14ac:dyDescent="0.25">
      <c r="A59" s="504"/>
      <c r="B59" s="468" t="s">
        <v>127</v>
      </c>
      <c r="C59" s="414">
        <v>0</v>
      </c>
      <c r="D59" s="437">
        <f t="shared" si="3"/>
        <v>0</v>
      </c>
    </row>
    <row r="60" spans="1:4" ht="12.75" customHeight="1" x14ac:dyDescent="0.25">
      <c r="A60" s="504"/>
      <c r="B60" s="468" t="s">
        <v>128</v>
      </c>
      <c r="C60" s="414">
        <v>0</v>
      </c>
      <c r="D60" s="437">
        <f t="shared" si="3"/>
        <v>0</v>
      </c>
    </row>
    <row r="61" spans="1:4" ht="12.75" customHeight="1" x14ac:dyDescent="0.25">
      <c r="A61" s="504"/>
      <c r="B61" s="502" t="s">
        <v>129</v>
      </c>
      <c r="C61" s="414">
        <v>0</v>
      </c>
      <c r="D61" s="437">
        <f t="shared" si="3"/>
        <v>0</v>
      </c>
    </row>
    <row r="62" spans="1:4" ht="12.75" customHeight="1" x14ac:dyDescent="0.25">
      <c r="A62" s="504"/>
      <c r="B62" s="502" t="s">
        <v>132</v>
      </c>
      <c r="C62" s="414">
        <v>0</v>
      </c>
      <c r="D62" s="437">
        <f t="shared" si="3"/>
        <v>0</v>
      </c>
    </row>
    <row r="63" spans="1:4" ht="12.75" customHeight="1" x14ac:dyDescent="0.25">
      <c r="A63" s="504"/>
      <c r="B63" s="502" t="s">
        <v>130</v>
      </c>
      <c r="C63" s="414">
        <v>0</v>
      </c>
      <c r="D63" s="437">
        <f t="shared" si="3"/>
        <v>0</v>
      </c>
    </row>
    <row r="64" spans="1:4" ht="3" customHeight="1" x14ac:dyDescent="0.25">
      <c r="A64" s="504"/>
      <c r="B64" s="475"/>
      <c r="C64" s="643" t="s">
        <v>544</v>
      </c>
      <c r="D64" s="438"/>
    </row>
    <row r="65" spans="1:4" ht="12.75" customHeight="1" x14ac:dyDescent="0.25">
      <c r="A65" s="504"/>
      <c r="B65" s="420" t="s">
        <v>69</v>
      </c>
      <c r="C65" s="488">
        <f>SUM(C53:C63)</f>
        <v>0</v>
      </c>
      <c r="D65" s="437">
        <f t="shared" si="3"/>
        <v>0</v>
      </c>
    </row>
    <row r="66" spans="1:4" ht="3" customHeight="1" x14ac:dyDescent="0.25">
      <c r="A66" s="748"/>
      <c r="B66" s="749"/>
      <c r="C66" s="749"/>
      <c r="D66" s="750"/>
    </row>
    <row r="67" spans="1:4" ht="12.75" customHeight="1" x14ac:dyDescent="0.25">
      <c r="A67" s="429" t="s">
        <v>133</v>
      </c>
      <c r="B67" s="420" t="s">
        <v>70</v>
      </c>
      <c r="C67" s="427">
        <f>C8+C19+C32+C39+C49+C65</f>
        <v>1</v>
      </c>
      <c r="D67" s="437">
        <f>$D$8*C67</f>
        <v>18.399999999999999</v>
      </c>
    </row>
    <row r="68" spans="1:4" s="357" customFormat="1" ht="12.75" customHeight="1" x14ac:dyDescent="0.25">
      <c r="A68" s="429" t="s">
        <v>134</v>
      </c>
      <c r="B68" s="420" t="s">
        <v>394</v>
      </c>
      <c r="C68" s="414">
        <v>0</v>
      </c>
      <c r="D68" s="437">
        <f>$D$8*C68</f>
        <v>0</v>
      </c>
    </row>
    <row r="69" spans="1:4" ht="12.75" customHeight="1" x14ac:dyDescent="0.25">
      <c r="A69" s="429" t="s">
        <v>395</v>
      </c>
      <c r="B69" s="420" t="s">
        <v>427</v>
      </c>
      <c r="C69" s="414">
        <v>0</v>
      </c>
      <c r="D69" s="437">
        <f>D67*C69</f>
        <v>0</v>
      </c>
    </row>
    <row r="70" spans="1:4" ht="3" customHeight="1" x14ac:dyDescent="0.25">
      <c r="A70" s="748"/>
      <c r="B70" s="749"/>
      <c r="C70" s="749"/>
      <c r="D70" s="750"/>
    </row>
    <row r="71" spans="1:4" ht="12.75" customHeight="1" x14ac:dyDescent="0.25">
      <c r="A71" s="504"/>
      <c r="B71" s="420" t="s">
        <v>339</v>
      </c>
      <c r="C71" s="488">
        <f>D71/D8</f>
        <v>1</v>
      </c>
      <c r="D71" s="490">
        <f>D67+D68+D69</f>
        <v>18.399999999999999</v>
      </c>
    </row>
    <row r="72" spans="1:4" ht="12.75" customHeight="1" thickBot="1" x14ac:dyDescent="0.3">
      <c r="A72" s="439"/>
      <c r="B72" s="471" t="s">
        <v>71</v>
      </c>
      <c r="C72" s="444">
        <f>C71-C8</f>
        <v>0</v>
      </c>
      <c r="D72" s="452">
        <f>D71-D8</f>
        <v>0</v>
      </c>
    </row>
    <row r="73" spans="1:4" x14ac:dyDescent="0.25">
      <c r="A73" s="505"/>
      <c r="B73" s="505"/>
      <c r="C73" s="505"/>
      <c r="D73" s="505"/>
    </row>
    <row r="74" spans="1:4" ht="12.75" customHeight="1" x14ac:dyDescent="0.25">
      <c r="A74" s="459" t="s">
        <v>137</v>
      </c>
      <c r="B74" s="494"/>
      <c r="C74" s="469"/>
      <c r="D74" s="476"/>
    </row>
    <row r="75" spans="1:4" ht="12.75" customHeight="1" x14ac:dyDescent="0.25">
      <c r="A75" s="481" t="s">
        <v>340</v>
      </c>
      <c r="B75" s="410"/>
      <c r="C75" s="491"/>
      <c r="D75" s="432"/>
    </row>
  </sheetData>
  <mergeCells count="14">
    <mergeCell ref="A50:D50"/>
    <mergeCell ref="A66:D66"/>
    <mergeCell ref="A70:D70"/>
    <mergeCell ref="A5:D5"/>
    <mergeCell ref="C6:D6"/>
    <mergeCell ref="A9:D9"/>
    <mergeCell ref="B35:D35"/>
    <mergeCell ref="B40:D40"/>
    <mergeCell ref="A1:D1"/>
    <mergeCell ref="A3:B3"/>
    <mergeCell ref="C3:D3"/>
    <mergeCell ref="A4:D4"/>
    <mergeCell ref="A42:D42"/>
    <mergeCell ref="A2:D2"/>
  </mergeCells>
  <printOptions horizontalCentered="1"/>
  <pageMargins left="0.70866141732283472" right="0" top="0.59055118110236227" bottom="0.59055118110236227" header="0.31496062992125984" footer="0.31496062992125984"/>
  <pageSetup paperSize="9" scale="88" orientation="portrait" r:id="rId1"/>
  <headerFooter>
    <oddHeader>&amp;LLandkreis Mecklenburgische Seenplatte&amp;CZentrale Dienste und Schulverwaltungsamt&amp;R&amp;D</oddHeader>
    <oddFooter>&amp;C&amp;9Kalkulationspositionen in Anlehnung an die Empfehlungen des Bundesinnungsverbandes des Gebäudereinigerhandwerks; Dottendorfer Str. 86; 531299 Bonn Lehrmaterial Kalkulation in der Gebäudereinigung Stand: Dez.2012</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U248"/>
  <sheetViews>
    <sheetView zoomScale="90" zoomScaleNormal="90" workbookViewId="0">
      <pane ySplit="5" topLeftCell="A18" activePane="bottomLeft" state="frozen"/>
      <selection pane="bottomLeft" activeCell="N29" sqref="N29"/>
    </sheetView>
  </sheetViews>
  <sheetFormatPr baseColWidth="10" defaultRowHeight="15" x14ac:dyDescent="0.25"/>
  <cols>
    <col min="1" max="1" width="12.5703125" customWidth="1"/>
    <col min="2" max="2" width="46.140625" customWidth="1"/>
    <col min="3" max="5" width="5.7109375" customWidth="1"/>
    <col min="6" max="6" width="13.140625" customWidth="1"/>
    <col min="7" max="7" width="14.42578125" customWidth="1"/>
    <col min="8" max="8" width="14.5703125" customWidth="1"/>
    <col min="9" max="11" width="12.7109375" customWidth="1"/>
    <col min="12" max="12" width="0.28515625" customWidth="1"/>
  </cols>
  <sheetData>
    <row r="1" spans="1:16" x14ac:dyDescent="0.25">
      <c r="A1" s="807" t="s">
        <v>138</v>
      </c>
      <c r="B1" s="808"/>
      <c r="C1" s="811" t="s">
        <v>91</v>
      </c>
      <c r="D1" s="812"/>
      <c r="E1" s="812"/>
      <c r="F1" s="813"/>
      <c r="G1" s="814" t="s">
        <v>529</v>
      </c>
      <c r="H1" s="815"/>
      <c r="I1" s="815"/>
      <c r="J1" s="815"/>
      <c r="K1" s="815"/>
      <c r="L1" s="816"/>
    </row>
    <row r="2" spans="1:16" ht="33" customHeight="1" thickBot="1" x14ac:dyDescent="0.3">
      <c r="A2" s="809"/>
      <c r="B2" s="810"/>
      <c r="C2" s="817" t="s">
        <v>365</v>
      </c>
      <c r="D2" s="818"/>
      <c r="E2" s="818"/>
      <c r="F2" s="818"/>
      <c r="G2" s="818"/>
      <c r="H2" s="818"/>
      <c r="I2" s="818"/>
      <c r="J2" s="818"/>
      <c r="K2" s="818"/>
      <c r="L2" s="819"/>
    </row>
    <row r="3" spans="1:16" ht="15.75" thickBot="1" x14ac:dyDescent="0.3">
      <c r="A3" s="820" t="s">
        <v>378</v>
      </c>
      <c r="B3" s="821"/>
      <c r="C3" s="822"/>
      <c r="D3" s="822"/>
      <c r="E3" s="822"/>
      <c r="F3" s="822"/>
      <c r="G3" s="822"/>
      <c r="H3" s="822"/>
      <c r="I3" s="822"/>
      <c r="J3" s="822"/>
      <c r="K3" s="822"/>
      <c r="L3" s="823"/>
    </row>
    <row r="4" spans="1:16" ht="21" customHeight="1" thickBot="1" x14ac:dyDescent="0.3">
      <c r="A4" s="791"/>
      <c r="B4" s="730"/>
      <c r="C4" s="730"/>
      <c r="D4" s="730"/>
      <c r="E4" s="730"/>
      <c r="F4" s="731"/>
      <c r="G4" s="802" t="s">
        <v>318</v>
      </c>
      <c r="H4" s="803"/>
      <c r="I4" s="804"/>
      <c r="J4" s="834"/>
      <c r="K4" s="835"/>
      <c r="L4" s="513"/>
    </row>
    <row r="5" spans="1:16" ht="30" customHeight="1" thickBot="1" x14ac:dyDescent="0.3">
      <c r="A5" s="798" t="s">
        <v>92</v>
      </c>
      <c r="B5" s="799"/>
      <c r="C5" s="788"/>
      <c r="D5" s="789"/>
      <c r="E5" s="789"/>
      <c r="F5" s="790"/>
      <c r="G5" s="531" t="s">
        <v>368</v>
      </c>
      <c r="H5" s="532" t="s">
        <v>439</v>
      </c>
      <c r="I5" s="533" t="s">
        <v>95</v>
      </c>
      <c r="J5" s="534" t="s">
        <v>93</v>
      </c>
      <c r="K5" s="535" t="s">
        <v>94</v>
      </c>
      <c r="L5" s="327"/>
    </row>
    <row r="6" spans="1:16" s="323" customFormat="1" ht="24" customHeight="1" x14ac:dyDescent="0.25">
      <c r="A6" s="764" t="s">
        <v>440</v>
      </c>
      <c r="B6" s="795"/>
      <c r="C6" s="766"/>
      <c r="D6" s="766"/>
      <c r="E6" s="766"/>
      <c r="F6" s="766"/>
      <c r="G6" s="766"/>
      <c r="H6" s="766"/>
      <c r="I6" s="766"/>
      <c r="J6" s="766"/>
      <c r="K6" s="767"/>
      <c r="L6" s="327"/>
    </row>
    <row r="7" spans="1:16" s="323" customFormat="1" ht="29.25" customHeight="1" thickBot="1" x14ac:dyDescent="0.3">
      <c r="A7" s="800" t="s">
        <v>432</v>
      </c>
      <c r="B7" s="801"/>
      <c r="C7" s="785" t="s">
        <v>512</v>
      </c>
      <c r="D7" s="786"/>
      <c r="E7" s="786"/>
      <c r="F7" s="787"/>
      <c r="G7" s="536">
        <v>1743.18</v>
      </c>
      <c r="H7" s="537">
        <v>0</v>
      </c>
      <c r="I7" s="538">
        <f t="shared" ref="I7:I8" si="0">G7*H7</f>
        <v>0</v>
      </c>
      <c r="J7" s="539">
        <v>1</v>
      </c>
      <c r="K7" s="540">
        <f t="shared" ref="K7:K8" si="1">I7*J7</f>
        <v>0</v>
      </c>
      <c r="L7" s="327"/>
    </row>
    <row r="8" spans="1:16" s="323" customFormat="1" ht="30" customHeight="1" x14ac:dyDescent="0.25">
      <c r="A8" s="865" t="s">
        <v>433</v>
      </c>
      <c r="B8" s="866"/>
      <c r="C8" s="785"/>
      <c r="D8" s="786"/>
      <c r="E8" s="786"/>
      <c r="F8" s="787"/>
      <c r="G8" s="536">
        <v>86.9</v>
      </c>
      <c r="H8" s="537">
        <v>0</v>
      </c>
      <c r="I8" s="538">
        <f t="shared" si="0"/>
        <v>0</v>
      </c>
      <c r="J8" s="539">
        <v>1</v>
      </c>
      <c r="K8" s="540">
        <f t="shared" si="1"/>
        <v>0</v>
      </c>
      <c r="L8" s="327"/>
    </row>
    <row r="9" spans="1:16" s="357" customFormat="1" ht="5.25" customHeight="1" x14ac:dyDescent="0.25">
      <c r="A9" s="541"/>
      <c r="B9" s="573"/>
      <c r="C9" s="771"/>
      <c r="D9" s="772"/>
      <c r="E9" s="772"/>
      <c r="F9" s="773"/>
      <c r="G9" s="542"/>
      <c r="H9" s="543"/>
      <c r="I9" s="544"/>
      <c r="J9" s="545"/>
      <c r="K9" s="546"/>
      <c r="L9" s="327"/>
    </row>
    <row r="10" spans="1:16" s="357" customFormat="1" ht="27" customHeight="1" x14ac:dyDescent="0.25">
      <c r="A10" s="541"/>
      <c r="B10" s="836"/>
      <c r="C10" s="671"/>
      <c r="D10" s="671"/>
      <c r="E10" s="671"/>
      <c r="F10" s="672"/>
      <c r="G10" s="547" t="s">
        <v>369</v>
      </c>
      <c r="H10" s="548" t="s">
        <v>434</v>
      </c>
      <c r="I10" s="518"/>
      <c r="J10" s="549"/>
      <c r="K10" s="550" t="s">
        <v>372</v>
      </c>
      <c r="L10" s="327"/>
    </row>
    <row r="11" spans="1:16" s="357" customFormat="1" ht="40.5" customHeight="1" x14ac:dyDescent="0.25">
      <c r="A11" s="541"/>
      <c r="B11" s="775" t="s">
        <v>438</v>
      </c>
      <c r="C11" s="671"/>
      <c r="D11" s="671"/>
      <c r="E11" s="671"/>
      <c r="F11" s="672"/>
      <c r="G11" s="551">
        <v>0</v>
      </c>
      <c r="H11" s="552">
        <v>0</v>
      </c>
      <c r="I11" s="553">
        <f>G11*H11</f>
        <v>0</v>
      </c>
      <c r="J11" s="554">
        <v>1</v>
      </c>
      <c r="K11" s="540">
        <f>I11</f>
        <v>0</v>
      </c>
      <c r="L11" s="327"/>
    </row>
    <row r="12" spans="1:16" s="357" customFormat="1" ht="45" customHeight="1" thickBot="1" x14ac:dyDescent="0.3">
      <c r="A12" s="576"/>
      <c r="B12" s="776" t="s">
        <v>455</v>
      </c>
      <c r="C12" s="777"/>
      <c r="D12" s="777"/>
      <c r="E12" s="777"/>
      <c r="F12" s="777"/>
      <c r="G12" s="777"/>
      <c r="H12" s="777"/>
      <c r="I12" s="777"/>
      <c r="J12" s="777"/>
      <c r="K12" s="778"/>
      <c r="L12" s="327"/>
    </row>
    <row r="13" spans="1:16" s="8" customFormat="1" ht="20.100000000000001" customHeight="1" thickBot="1" x14ac:dyDescent="0.3">
      <c r="A13" s="792" t="s">
        <v>45</v>
      </c>
      <c r="B13" s="793"/>
      <c r="C13" s="793"/>
      <c r="D13" s="793"/>
      <c r="E13" s="793"/>
      <c r="F13" s="794"/>
      <c r="G13" s="555">
        <f>SUM(G7:G8)</f>
        <v>1830.0800000000002</v>
      </c>
      <c r="H13" s="556"/>
      <c r="I13" s="557">
        <f>SUM(I7:I11)</f>
        <v>0</v>
      </c>
      <c r="J13" s="558" t="s">
        <v>24</v>
      </c>
      <c r="K13" s="559">
        <f>SUM(K7:K11)</f>
        <v>0</v>
      </c>
      <c r="L13" s="39"/>
    </row>
    <row r="14" spans="1:16" s="8" customFormat="1" ht="4.5" customHeight="1" x14ac:dyDescent="0.25">
      <c r="A14" s="582"/>
      <c r="B14" s="581"/>
      <c r="C14" s="560"/>
      <c r="D14" s="560"/>
      <c r="E14" s="560"/>
      <c r="F14" s="560"/>
      <c r="G14" s="560"/>
      <c r="H14" s="561"/>
      <c r="I14" s="562"/>
      <c r="J14" s="563"/>
      <c r="K14" s="564"/>
      <c r="L14" s="39"/>
    </row>
    <row r="15" spans="1:16" s="8" customFormat="1" ht="30" customHeight="1" thickBot="1" x14ac:dyDescent="0.3">
      <c r="A15" s="576"/>
      <c r="B15" s="763" t="s">
        <v>400</v>
      </c>
      <c r="C15" s="678"/>
      <c r="D15" s="678"/>
      <c r="E15" s="678"/>
      <c r="F15" s="679"/>
      <c r="G15" s="577">
        <v>0</v>
      </c>
      <c r="H15" s="578"/>
      <c r="I15" s="579"/>
      <c r="J15" s="580"/>
      <c r="K15" s="572"/>
      <c r="L15" s="574"/>
      <c r="P15" s="351"/>
    </row>
    <row r="16" spans="1:16" s="357" customFormat="1" ht="6" customHeight="1" thickBot="1" x14ac:dyDescent="0.3">
      <c r="A16" s="829"/>
      <c r="B16" s="830"/>
      <c r="C16" s="830"/>
      <c r="D16" s="830"/>
      <c r="E16" s="830"/>
      <c r="F16" s="830"/>
      <c r="G16" s="830"/>
      <c r="H16" s="830"/>
      <c r="I16" s="830"/>
      <c r="J16" s="830"/>
      <c r="K16" s="831"/>
      <c r="L16" s="359"/>
    </row>
    <row r="17" spans="1:21" s="500" customFormat="1" ht="30" customHeight="1" thickBot="1" x14ac:dyDescent="0.3">
      <c r="A17" s="798" t="s">
        <v>92</v>
      </c>
      <c r="B17" s="799"/>
      <c r="C17" s="788"/>
      <c r="D17" s="789"/>
      <c r="E17" s="789"/>
      <c r="F17" s="790"/>
      <c r="G17" s="531" t="s">
        <v>368</v>
      </c>
      <c r="H17" s="532" t="s">
        <v>439</v>
      </c>
      <c r="I17" s="533" t="s">
        <v>95</v>
      </c>
      <c r="J17" s="534" t="s">
        <v>93</v>
      </c>
      <c r="K17" s="535" t="s">
        <v>94</v>
      </c>
      <c r="L17" s="359"/>
    </row>
    <row r="18" spans="1:21" s="357" customFormat="1" ht="24" customHeight="1" x14ac:dyDescent="0.25">
      <c r="A18" s="764" t="s">
        <v>430</v>
      </c>
      <c r="B18" s="765"/>
      <c r="C18" s="796"/>
      <c r="D18" s="796"/>
      <c r="E18" s="796"/>
      <c r="F18" s="796"/>
      <c r="G18" s="796"/>
      <c r="H18" s="796"/>
      <c r="I18" s="796"/>
      <c r="J18" s="796"/>
      <c r="K18" s="797"/>
      <c r="L18" s="328"/>
    </row>
    <row r="19" spans="1:21" s="357" customFormat="1" ht="40.5" customHeight="1" x14ac:dyDescent="0.25">
      <c r="A19" s="832" t="s">
        <v>441</v>
      </c>
      <c r="B19" s="833"/>
      <c r="C19" s="785" t="s">
        <v>472</v>
      </c>
      <c r="D19" s="786"/>
      <c r="E19" s="786"/>
      <c r="F19" s="787"/>
      <c r="G19" s="536">
        <f>856+70</f>
        <v>926</v>
      </c>
      <c r="H19" s="537">
        <v>0</v>
      </c>
      <c r="I19" s="538">
        <f t="shared" ref="I19" si="2">G19*H19</f>
        <v>0</v>
      </c>
      <c r="J19" s="539">
        <v>1</v>
      </c>
      <c r="K19" s="540">
        <f t="shared" ref="K19" si="3">I19*J19</f>
        <v>0</v>
      </c>
      <c r="L19" s="328"/>
    </row>
    <row r="20" spans="1:21" s="357" customFormat="1" ht="4.5" customHeight="1" x14ac:dyDescent="0.25">
      <c r="A20" s="541"/>
      <c r="B20" s="573"/>
      <c r="C20" s="771"/>
      <c r="D20" s="772"/>
      <c r="E20" s="772"/>
      <c r="F20" s="773"/>
      <c r="G20" s="542"/>
      <c r="H20" s="543"/>
      <c r="I20" s="544"/>
      <c r="J20" s="545"/>
      <c r="K20" s="546"/>
      <c r="L20" s="328"/>
    </row>
    <row r="21" spans="1:21" s="357" customFormat="1" ht="30" customHeight="1" x14ac:dyDescent="0.25">
      <c r="A21" s="541"/>
      <c r="B21" s="774"/>
      <c r="C21" s="671"/>
      <c r="D21" s="671"/>
      <c r="E21" s="671"/>
      <c r="F21" s="672"/>
      <c r="G21" s="547" t="s">
        <v>369</v>
      </c>
      <c r="H21" s="548" t="s">
        <v>434</v>
      </c>
      <c r="I21" s="518"/>
      <c r="J21" s="549"/>
      <c r="K21" s="550" t="s">
        <v>372</v>
      </c>
      <c r="L21" s="328"/>
    </row>
    <row r="22" spans="1:21" s="357" customFormat="1" ht="30" customHeight="1" x14ac:dyDescent="0.25">
      <c r="A22" s="541"/>
      <c r="B22" s="775" t="s">
        <v>442</v>
      </c>
      <c r="C22" s="671"/>
      <c r="D22" s="671"/>
      <c r="E22" s="671"/>
      <c r="F22" s="672"/>
      <c r="G22" s="551">
        <v>0</v>
      </c>
      <c r="H22" s="552">
        <v>0</v>
      </c>
      <c r="I22" s="553">
        <f>G22*H22</f>
        <v>0</v>
      </c>
      <c r="J22" s="554">
        <v>1</v>
      </c>
      <c r="K22" s="540">
        <f>I22</f>
        <v>0</v>
      </c>
      <c r="L22" s="328"/>
      <c r="N22" s="352"/>
      <c r="O22" s="352"/>
      <c r="P22" s="352"/>
      <c r="Q22" s="352"/>
      <c r="R22" s="352"/>
      <c r="S22" s="352"/>
      <c r="T22" s="352"/>
      <c r="U22" s="352"/>
    </row>
    <row r="23" spans="1:21" s="357" customFormat="1" ht="57.75" customHeight="1" thickBot="1" x14ac:dyDescent="0.3">
      <c r="A23" s="576"/>
      <c r="B23" s="826" t="s">
        <v>454</v>
      </c>
      <c r="C23" s="827"/>
      <c r="D23" s="827"/>
      <c r="E23" s="827"/>
      <c r="F23" s="827"/>
      <c r="G23" s="827"/>
      <c r="H23" s="827"/>
      <c r="I23" s="827"/>
      <c r="J23" s="827"/>
      <c r="K23" s="828"/>
      <c r="L23" s="328"/>
    </row>
    <row r="24" spans="1:21" s="357" customFormat="1" ht="19.5" customHeight="1" thickBot="1" x14ac:dyDescent="0.3">
      <c r="A24" s="792" t="s">
        <v>45</v>
      </c>
      <c r="B24" s="824"/>
      <c r="C24" s="824"/>
      <c r="D24" s="824"/>
      <c r="E24" s="824"/>
      <c r="F24" s="825"/>
      <c r="G24" s="555">
        <f>SUM(G19:G19)</f>
        <v>926</v>
      </c>
      <c r="H24" s="556"/>
      <c r="I24" s="557">
        <f>SUM(I19:I22)</f>
        <v>0</v>
      </c>
      <c r="J24" s="558" t="s">
        <v>24</v>
      </c>
      <c r="K24" s="559">
        <f>SUM(K19:K22)</f>
        <v>0</v>
      </c>
      <c r="L24" s="328"/>
    </row>
    <row r="25" spans="1:21" s="357" customFormat="1" ht="4.5" customHeight="1" x14ac:dyDescent="0.25">
      <c r="A25" s="582"/>
      <c r="B25" s="583"/>
      <c r="C25" s="560"/>
      <c r="D25" s="560"/>
      <c r="E25" s="560"/>
      <c r="F25" s="560"/>
      <c r="G25" s="560"/>
      <c r="H25" s="561"/>
      <c r="I25" s="562"/>
      <c r="J25" s="563"/>
      <c r="K25" s="564"/>
      <c r="L25" s="328"/>
    </row>
    <row r="26" spans="1:21" s="357" customFormat="1" ht="30" customHeight="1" thickBot="1" x14ac:dyDescent="0.3">
      <c r="A26" s="576"/>
      <c r="B26" s="763" t="s">
        <v>400</v>
      </c>
      <c r="C26" s="678"/>
      <c r="D26" s="678"/>
      <c r="E26" s="678"/>
      <c r="F26" s="679"/>
      <c r="G26" s="577">
        <v>0</v>
      </c>
      <c r="H26" s="578"/>
      <c r="I26" s="579"/>
      <c r="J26" s="580"/>
      <c r="K26" s="572"/>
      <c r="L26" s="328"/>
    </row>
    <row r="27" spans="1:21" s="500" customFormat="1" ht="6" customHeight="1" thickBot="1" x14ac:dyDescent="0.3">
      <c r="A27" s="779"/>
      <c r="B27" s="780"/>
      <c r="C27" s="780"/>
      <c r="D27" s="780"/>
      <c r="E27" s="780"/>
      <c r="F27" s="780"/>
      <c r="G27" s="780"/>
      <c r="H27" s="780"/>
      <c r="I27" s="780"/>
      <c r="J27" s="780"/>
      <c r="K27" s="781"/>
      <c r="L27" s="515"/>
    </row>
    <row r="28" spans="1:21" s="500" customFormat="1" ht="30" customHeight="1" thickBot="1" x14ac:dyDescent="0.3">
      <c r="A28" s="798" t="s">
        <v>92</v>
      </c>
      <c r="B28" s="799"/>
      <c r="C28" s="788"/>
      <c r="D28" s="789"/>
      <c r="E28" s="789"/>
      <c r="F28" s="790"/>
      <c r="G28" s="531" t="s">
        <v>368</v>
      </c>
      <c r="H28" s="532" t="s">
        <v>439</v>
      </c>
      <c r="I28" s="533" t="s">
        <v>95</v>
      </c>
      <c r="J28" s="534" t="s">
        <v>93</v>
      </c>
      <c r="K28" s="535" t="s">
        <v>94</v>
      </c>
      <c r="L28" s="515"/>
    </row>
    <row r="29" spans="1:21" s="500" customFormat="1" ht="24" customHeight="1" x14ac:dyDescent="0.25">
      <c r="A29" s="764" t="s">
        <v>429</v>
      </c>
      <c r="B29" s="765"/>
      <c r="C29" s="766"/>
      <c r="D29" s="766"/>
      <c r="E29" s="766"/>
      <c r="F29" s="766"/>
      <c r="G29" s="766"/>
      <c r="H29" s="766"/>
      <c r="I29" s="766"/>
      <c r="J29" s="766"/>
      <c r="K29" s="767"/>
      <c r="L29" s="515"/>
    </row>
    <row r="30" spans="1:21" s="500" customFormat="1" ht="40.5" customHeight="1" x14ac:dyDescent="0.25">
      <c r="A30" s="782" t="s">
        <v>443</v>
      </c>
      <c r="B30" s="783"/>
      <c r="C30" s="785" t="s">
        <v>444</v>
      </c>
      <c r="D30" s="786"/>
      <c r="E30" s="786"/>
      <c r="F30" s="787"/>
      <c r="G30" s="536">
        <f>639.9+38.75</f>
        <v>678.65</v>
      </c>
      <c r="H30" s="537">
        <v>0</v>
      </c>
      <c r="I30" s="538">
        <f t="shared" ref="I30" si="4">G30*H30</f>
        <v>0</v>
      </c>
      <c r="J30" s="539">
        <v>1</v>
      </c>
      <c r="K30" s="540">
        <f t="shared" ref="K30" si="5">I30*J30</f>
        <v>0</v>
      </c>
      <c r="L30" s="515"/>
    </row>
    <row r="31" spans="1:21" s="500" customFormat="1" ht="4.5" customHeight="1" x14ac:dyDescent="0.25">
      <c r="A31" s="541"/>
      <c r="B31" s="573"/>
      <c r="C31" s="771"/>
      <c r="D31" s="772"/>
      <c r="E31" s="772"/>
      <c r="F31" s="773"/>
      <c r="G31" s="542"/>
      <c r="H31" s="543"/>
      <c r="I31" s="544"/>
      <c r="J31" s="545"/>
      <c r="K31" s="546"/>
      <c r="L31" s="515"/>
    </row>
    <row r="32" spans="1:21" s="500" customFormat="1" ht="30" customHeight="1" x14ac:dyDescent="0.25">
      <c r="A32" s="541"/>
      <c r="B32" s="774"/>
      <c r="C32" s="671"/>
      <c r="D32" s="671"/>
      <c r="E32" s="671"/>
      <c r="F32" s="672"/>
      <c r="G32" s="547" t="s">
        <v>369</v>
      </c>
      <c r="H32" s="548" t="s">
        <v>434</v>
      </c>
      <c r="I32" s="518"/>
      <c r="J32" s="549"/>
      <c r="K32" s="550" t="s">
        <v>372</v>
      </c>
      <c r="L32" s="515"/>
    </row>
    <row r="33" spans="1:12" s="500" customFormat="1" ht="30" customHeight="1" x14ac:dyDescent="0.25">
      <c r="A33" s="541"/>
      <c r="B33" s="775" t="s">
        <v>442</v>
      </c>
      <c r="C33" s="671"/>
      <c r="D33" s="671"/>
      <c r="E33" s="671"/>
      <c r="F33" s="672"/>
      <c r="G33" s="551">
        <v>0</v>
      </c>
      <c r="H33" s="552">
        <v>0</v>
      </c>
      <c r="I33" s="553">
        <f>G33*H33</f>
        <v>0</v>
      </c>
      <c r="J33" s="554">
        <v>1</v>
      </c>
      <c r="K33" s="540">
        <f>I33</f>
        <v>0</v>
      </c>
      <c r="L33" s="515"/>
    </row>
    <row r="34" spans="1:12" s="500" customFormat="1" ht="33" customHeight="1" thickBot="1" x14ac:dyDescent="0.3">
      <c r="A34" s="575"/>
      <c r="B34" s="776" t="s">
        <v>508</v>
      </c>
      <c r="C34" s="777"/>
      <c r="D34" s="777"/>
      <c r="E34" s="777"/>
      <c r="F34" s="777"/>
      <c r="G34" s="777"/>
      <c r="H34" s="777"/>
      <c r="I34" s="777"/>
      <c r="J34" s="777"/>
      <c r="K34" s="778"/>
      <c r="L34" s="515"/>
    </row>
    <row r="35" spans="1:12" s="500" customFormat="1" ht="19.5" customHeight="1" thickBot="1" x14ac:dyDescent="0.3">
      <c r="A35" s="760" t="s">
        <v>45</v>
      </c>
      <c r="B35" s="761"/>
      <c r="C35" s="761"/>
      <c r="D35" s="761"/>
      <c r="E35" s="761"/>
      <c r="F35" s="762"/>
      <c r="G35" s="555">
        <f>SUM(G30:G30)</f>
        <v>678.65</v>
      </c>
      <c r="H35" s="556"/>
      <c r="I35" s="557">
        <f>SUM(I30:I33)</f>
        <v>0</v>
      </c>
      <c r="J35" s="558" t="s">
        <v>24</v>
      </c>
      <c r="K35" s="559">
        <f>SUM(K30,K33)</f>
        <v>0</v>
      </c>
      <c r="L35" s="515"/>
    </row>
    <row r="36" spans="1:12" s="500" customFormat="1" ht="4.5" customHeight="1" x14ac:dyDescent="0.25">
      <c r="A36" s="582"/>
      <c r="B36" s="583"/>
      <c r="C36" s="560"/>
      <c r="D36" s="560"/>
      <c r="E36" s="560"/>
      <c r="F36" s="560"/>
      <c r="G36" s="560"/>
      <c r="H36" s="561"/>
      <c r="I36" s="562"/>
      <c r="J36" s="563"/>
      <c r="K36" s="564"/>
      <c r="L36" s="515"/>
    </row>
    <row r="37" spans="1:12" s="500" customFormat="1" ht="30" customHeight="1" thickBot="1" x14ac:dyDescent="0.3">
      <c r="A37" s="576"/>
      <c r="B37" s="763" t="s">
        <v>400</v>
      </c>
      <c r="C37" s="678"/>
      <c r="D37" s="678"/>
      <c r="E37" s="678"/>
      <c r="F37" s="679"/>
      <c r="G37" s="577">
        <v>0</v>
      </c>
      <c r="H37" s="578"/>
      <c r="I37" s="579"/>
      <c r="J37" s="580"/>
      <c r="K37" s="572"/>
      <c r="L37" s="515"/>
    </row>
    <row r="38" spans="1:12" s="357" customFormat="1" ht="6" customHeight="1" thickBot="1" x14ac:dyDescent="0.3">
      <c r="A38" s="779"/>
      <c r="B38" s="780"/>
      <c r="C38" s="780"/>
      <c r="D38" s="780"/>
      <c r="E38" s="780"/>
      <c r="F38" s="780"/>
      <c r="G38" s="780"/>
      <c r="H38" s="780"/>
      <c r="I38" s="780"/>
      <c r="J38" s="780"/>
      <c r="K38" s="781"/>
      <c r="L38" s="328"/>
    </row>
    <row r="39" spans="1:12" s="500" customFormat="1" ht="30" customHeight="1" thickBot="1" x14ac:dyDescent="0.3">
      <c r="A39" s="798" t="s">
        <v>92</v>
      </c>
      <c r="B39" s="799"/>
      <c r="C39" s="788"/>
      <c r="D39" s="789"/>
      <c r="E39" s="789"/>
      <c r="F39" s="790"/>
      <c r="G39" s="531" t="s">
        <v>368</v>
      </c>
      <c r="H39" s="532" t="s">
        <v>439</v>
      </c>
      <c r="I39" s="533" t="s">
        <v>95</v>
      </c>
      <c r="J39" s="534" t="s">
        <v>93</v>
      </c>
      <c r="K39" s="535" t="s">
        <v>94</v>
      </c>
      <c r="L39" s="515"/>
    </row>
    <row r="40" spans="1:12" s="500" customFormat="1" ht="24" customHeight="1" x14ac:dyDescent="0.25">
      <c r="A40" s="764" t="s">
        <v>445</v>
      </c>
      <c r="B40" s="765"/>
      <c r="C40" s="766"/>
      <c r="D40" s="766"/>
      <c r="E40" s="766"/>
      <c r="F40" s="766"/>
      <c r="G40" s="766"/>
      <c r="H40" s="766"/>
      <c r="I40" s="766"/>
      <c r="J40" s="766"/>
      <c r="K40" s="767"/>
      <c r="L40" s="515"/>
    </row>
    <row r="41" spans="1:12" s="500" customFormat="1" ht="30" customHeight="1" x14ac:dyDescent="0.25">
      <c r="A41" s="782" t="s">
        <v>446</v>
      </c>
      <c r="B41" s="783"/>
      <c r="C41" s="785"/>
      <c r="D41" s="786"/>
      <c r="E41" s="786"/>
      <c r="F41" s="787"/>
      <c r="G41" s="536">
        <v>1292.23</v>
      </c>
      <c r="H41" s="537">
        <v>0</v>
      </c>
      <c r="I41" s="538">
        <f t="shared" ref="I41" si="6">G41*H41</f>
        <v>0</v>
      </c>
      <c r="J41" s="539">
        <v>1</v>
      </c>
      <c r="K41" s="540">
        <f t="shared" ref="K41" si="7">I41*J41</f>
        <v>0</v>
      </c>
      <c r="L41" s="515"/>
    </row>
    <row r="42" spans="1:12" s="500" customFormat="1" ht="4.5" customHeight="1" x14ac:dyDescent="0.25">
      <c r="A42" s="541"/>
      <c r="B42" s="573"/>
      <c r="C42" s="771"/>
      <c r="D42" s="772"/>
      <c r="E42" s="772"/>
      <c r="F42" s="773"/>
      <c r="G42" s="542"/>
      <c r="H42" s="543"/>
      <c r="I42" s="544"/>
      <c r="J42" s="545"/>
      <c r="K42" s="546"/>
      <c r="L42" s="515"/>
    </row>
    <row r="43" spans="1:12" s="500" customFormat="1" ht="30" customHeight="1" x14ac:dyDescent="0.25">
      <c r="A43" s="541"/>
      <c r="B43" s="774"/>
      <c r="C43" s="671"/>
      <c r="D43" s="671"/>
      <c r="E43" s="671"/>
      <c r="F43" s="672"/>
      <c r="G43" s="547" t="s">
        <v>369</v>
      </c>
      <c r="H43" s="548" t="s">
        <v>434</v>
      </c>
      <c r="I43" s="518"/>
      <c r="J43" s="549"/>
      <c r="K43" s="550" t="s">
        <v>372</v>
      </c>
      <c r="L43" s="515"/>
    </row>
    <row r="44" spans="1:12" s="500" customFormat="1" ht="30" customHeight="1" x14ac:dyDescent="0.25">
      <c r="A44" s="541"/>
      <c r="B44" s="775" t="s">
        <v>442</v>
      </c>
      <c r="C44" s="671"/>
      <c r="D44" s="671"/>
      <c r="E44" s="671"/>
      <c r="F44" s="672"/>
      <c r="G44" s="551">
        <v>0</v>
      </c>
      <c r="H44" s="552">
        <v>0</v>
      </c>
      <c r="I44" s="553">
        <f>G44*H44</f>
        <v>0</v>
      </c>
      <c r="J44" s="554">
        <v>1</v>
      </c>
      <c r="K44" s="540">
        <f>I44</f>
        <v>0</v>
      </c>
      <c r="L44" s="515"/>
    </row>
    <row r="45" spans="1:12" s="500" customFormat="1" ht="30.75" customHeight="1" thickBot="1" x14ac:dyDescent="0.3">
      <c r="A45" s="575"/>
      <c r="B45" s="776" t="s">
        <v>447</v>
      </c>
      <c r="C45" s="777"/>
      <c r="D45" s="777"/>
      <c r="E45" s="777"/>
      <c r="F45" s="777"/>
      <c r="G45" s="777"/>
      <c r="H45" s="777"/>
      <c r="I45" s="777"/>
      <c r="J45" s="777"/>
      <c r="K45" s="778"/>
      <c r="L45" s="515"/>
    </row>
    <row r="46" spans="1:12" s="500" customFormat="1" ht="18" customHeight="1" thickBot="1" x14ac:dyDescent="0.3">
      <c r="A46" s="760" t="s">
        <v>45</v>
      </c>
      <c r="B46" s="761"/>
      <c r="C46" s="761"/>
      <c r="D46" s="761"/>
      <c r="E46" s="761"/>
      <c r="F46" s="762"/>
      <c r="G46" s="555">
        <f>SUM(G41:G41)</f>
        <v>1292.23</v>
      </c>
      <c r="H46" s="556"/>
      <c r="I46" s="557">
        <f>SUM(I41:I44)</f>
        <v>0</v>
      </c>
      <c r="J46" s="558" t="s">
        <v>24</v>
      </c>
      <c r="K46" s="559">
        <f>SUM(K41,K44)</f>
        <v>0</v>
      </c>
      <c r="L46" s="515"/>
    </row>
    <row r="47" spans="1:12" s="500" customFormat="1" ht="4.5" customHeight="1" x14ac:dyDescent="0.25">
      <c r="A47" s="582"/>
      <c r="B47" s="583"/>
      <c r="C47" s="560"/>
      <c r="D47" s="560"/>
      <c r="E47" s="560"/>
      <c r="F47" s="560"/>
      <c r="G47" s="560"/>
      <c r="H47" s="561"/>
      <c r="I47" s="562"/>
      <c r="J47" s="563"/>
      <c r="K47" s="564"/>
      <c r="L47" s="515"/>
    </row>
    <row r="48" spans="1:12" s="500" customFormat="1" ht="30" customHeight="1" thickBot="1" x14ac:dyDescent="0.3">
      <c r="A48" s="576"/>
      <c r="B48" s="763" t="s">
        <v>400</v>
      </c>
      <c r="C48" s="678"/>
      <c r="D48" s="678"/>
      <c r="E48" s="678"/>
      <c r="F48" s="679"/>
      <c r="G48" s="577">
        <v>0</v>
      </c>
      <c r="H48" s="578"/>
      <c r="I48" s="579"/>
      <c r="J48" s="580"/>
      <c r="K48" s="572"/>
      <c r="L48" s="515"/>
    </row>
    <row r="49" spans="1:12" s="500" customFormat="1" ht="6" customHeight="1" thickBot="1" x14ac:dyDescent="0.3">
      <c r="A49" s="779"/>
      <c r="B49" s="780"/>
      <c r="C49" s="780"/>
      <c r="D49" s="780"/>
      <c r="E49" s="780"/>
      <c r="F49" s="780"/>
      <c r="G49" s="780"/>
      <c r="H49" s="780"/>
      <c r="I49" s="780"/>
      <c r="J49" s="780"/>
      <c r="K49" s="781"/>
      <c r="L49" s="515"/>
    </row>
    <row r="50" spans="1:12" s="500" customFormat="1" ht="30" customHeight="1" thickBot="1" x14ac:dyDescent="0.3">
      <c r="A50" s="798" t="s">
        <v>92</v>
      </c>
      <c r="B50" s="799"/>
      <c r="C50" s="788"/>
      <c r="D50" s="789"/>
      <c r="E50" s="789"/>
      <c r="F50" s="790"/>
      <c r="G50" s="531" t="s">
        <v>368</v>
      </c>
      <c r="H50" s="532" t="s">
        <v>439</v>
      </c>
      <c r="I50" s="533" t="s">
        <v>95</v>
      </c>
      <c r="J50" s="534" t="s">
        <v>93</v>
      </c>
      <c r="K50" s="535" t="s">
        <v>94</v>
      </c>
      <c r="L50" s="515"/>
    </row>
    <row r="51" spans="1:12" s="500" customFormat="1" ht="24" customHeight="1" x14ac:dyDescent="0.25">
      <c r="A51" s="764" t="s">
        <v>448</v>
      </c>
      <c r="B51" s="765"/>
      <c r="C51" s="766"/>
      <c r="D51" s="766"/>
      <c r="E51" s="766"/>
      <c r="F51" s="766"/>
      <c r="G51" s="766"/>
      <c r="H51" s="766"/>
      <c r="I51" s="766"/>
      <c r="J51" s="766"/>
      <c r="K51" s="767"/>
      <c r="L51" s="515"/>
    </row>
    <row r="52" spans="1:12" s="500" customFormat="1" ht="30" customHeight="1" x14ac:dyDescent="0.25">
      <c r="A52" s="782" t="s">
        <v>449</v>
      </c>
      <c r="B52" s="783"/>
      <c r="C52" s="785"/>
      <c r="D52" s="786"/>
      <c r="E52" s="786"/>
      <c r="F52" s="787"/>
      <c r="G52" s="536">
        <v>341.45</v>
      </c>
      <c r="H52" s="537">
        <v>0</v>
      </c>
      <c r="I52" s="538">
        <f t="shared" ref="I52" si="8">G52*H52</f>
        <v>0</v>
      </c>
      <c r="J52" s="539">
        <v>1</v>
      </c>
      <c r="K52" s="540">
        <f t="shared" ref="K52" si="9">I52*J52</f>
        <v>0</v>
      </c>
      <c r="L52" s="515"/>
    </row>
    <row r="53" spans="1:12" s="500" customFormat="1" ht="4.5" customHeight="1" x14ac:dyDescent="0.25">
      <c r="A53" s="541"/>
      <c r="B53" s="573"/>
      <c r="C53" s="771"/>
      <c r="D53" s="772"/>
      <c r="E53" s="772"/>
      <c r="F53" s="773"/>
      <c r="G53" s="542"/>
      <c r="H53" s="543"/>
      <c r="I53" s="544"/>
      <c r="J53" s="545"/>
      <c r="K53" s="546"/>
      <c r="L53" s="515"/>
    </row>
    <row r="54" spans="1:12" s="500" customFormat="1" ht="30" customHeight="1" x14ac:dyDescent="0.25">
      <c r="A54" s="541"/>
      <c r="B54" s="774"/>
      <c r="C54" s="671"/>
      <c r="D54" s="671"/>
      <c r="E54" s="671"/>
      <c r="F54" s="672"/>
      <c r="G54" s="547" t="s">
        <v>369</v>
      </c>
      <c r="H54" s="548" t="s">
        <v>434</v>
      </c>
      <c r="I54" s="518"/>
      <c r="J54" s="549"/>
      <c r="K54" s="550" t="s">
        <v>372</v>
      </c>
      <c r="L54" s="515"/>
    </row>
    <row r="55" spans="1:12" s="500" customFormat="1" ht="30" customHeight="1" x14ac:dyDescent="0.25">
      <c r="A55" s="541"/>
      <c r="B55" s="775" t="s">
        <v>442</v>
      </c>
      <c r="C55" s="671"/>
      <c r="D55" s="671"/>
      <c r="E55" s="671"/>
      <c r="F55" s="672"/>
      <c r="G55" s="551">
        <v>0</v>
      </c>
      <c r="H55" s="552">
        <v>0</v>
      </c>
      <c r="I55" s="553">
        <f>G55*H55</f>
        <v>0</v>
      </c>
      <c r="J55" s="554">
        <v>1</v>
      </c>
      <c r="K55" s="540">
        <f>I55</f>
        <v>0</v>
      </c>
      <c r="L55" s="515"/>
    </row>
    <row r="56" spans="1:12" s="500" customFormat="1" ht="30" customHeight="1" thickBot="1" x14ac:dyDescent="0.3">
      <c r="A56" s="575"/>
      <c r="B56" s="776" t="s">
        <v>437</v>
      </c>
      <c r="C56" s="777"/>
      <c r="D56" s="777"/>
      <c r="E56" s="777"/>
      <c r="F56" s="777"/>
      <c r="G56" s="777"/>
      <c r="H56" s="777"/>
      <c r="I56" s="777"/>
      <c r="J56" s="777"/>
      <c r="K56" s="778"/>
      <c r="L56" s="515"/>
    </row>
    <row r="57" spans="1:12" s="500" customFormat="1" ht="18" customHeight="1" thickBot="1" x14ac:dyDescent="0.3">
      <c r="A57" s="760" t="s">
        <v>45</v>
      </c>
      <c r="B57" s="761"/>
      <c r="C57" s="761"/>
      <c r="D57" s="761"/>
      <c r="E57" s="761"/>
      <c r="F57" s="762"/>
      <c r="G57" s="555">
        <f>SUM(G52:G52)</f>
        <v>341.45</v>
      </c>
      <c r="H57" s="556"/>
      <c r="I57" s="557">
        <f>SUM(I52:I55)</f>
        <v>0</v>
      </c>
      <c r="J57" s="558" t="s">
        <v>24</v>
      </c>
      <c r="K57" s="559">
        <f>SUM(K52,K55)</f>
        <v>0</v>
      </c>
      <c r="L57" s="515"/>
    </row>
    <row r="58" spans="1:12" s="500" customFormat="1" ht="4.5" customHeight="1" x14ac:dyDescent="0.25">
      <c r="A58" s="582"/>
      <c r="B58" s="583"/>
      <c r="C58" s="560"/>
      <c r="D58" s="560"/>
      <c r="E58" s="560"/>
      <c r="F58" s="560"/>
      <c r="G58" s="560"/>
      <c r="H58" s="561"/>
      <c r="I58" s="562"/>
      <c r="J58" s="563"/>
      <c r="K58" s="564"/>
      <c r="L58" s="515"/>
    </row>
    <row r="59" spans="1:12" s="500" customFormat="1" ht="24" customHeight="1" thickBot="1" x14ac:dyDescent="0.3">
      <c r="A59" s="576"/>
      <c r="B59" s="763" t="s">
        <v>400</v>
      </c>
      <c r="C59" s="678"/>
      <c r="D59" s="678"/>
      <c r="E59" s="678"/>
      <c r="F59" s="679"/>
      <c r="G59" s="577">
        <v>0</v>
      </c>
      <c r="H59" s="578"/>
      <c r="I59" s="579"/>
      <c r="J59" s="580"/>
      <c r="K59" s="572"/>
      <c r="L59" s="515"/>
    </row>
    <row r="60" spans="1:12" s="500" customFormat="1" ht="6" customHeight="1" thickBot="1" x14ac:dyDescent="0.3">
      <c r="A60" s="779"/>
      <c r="B60" s="780"/>
      <c r="C60" s="780"/>
      <c r="D60" s="780"/>
      <c r="E60" s="780"/>
      <c r="F60" s="780"/>
      <c r="G60" s="780"/>
      <c r="H60" s="780"/>
      <c r="I60" s="780"/>
      <c r="J60" s="780"/>
      <c r="K60" s="781"/>
      <c r="L60" s="515"/>
    </row>
    <row r="61" spans="1:12" s="500" customFormat="1" ht="30" customHeight="1" thickBot="1" x14ac:dyDescent="0.3">
      <c r="A61" s="798" t="s">
        <v>92</v>
      </c>
      <c r="B61" s="799"/>
      <c r="C61" s="788"/>
      <c r="D61" s="789"/>
      <c r="E61" s="789"/>
      <c r="F61" s="790"/>
      <c r="G61" s="531" t="s">
        <v>368</v>
      </c>
      <c r="H61" s="532" t="s">
        <v>439</v>
      </c>
      <c r="I61" s="533" t="s">
        <v>95</v>
      </c>
      <c r="J61" s="534" t="s">
        <v>93</v>
      </c>
      <c r="K61" s="535" t="s">
        <v>94</v>
      </c>
      <c r="L61" s="515"/>
    </row>
    <row r="62" spans="1:12" s="357" customFormat="1" ht="24" customHeight="1" x14ac:dyDescent="0.25">
      <c r="A62" s="764" t="s">
        <v>450</v>
      </c>
      <c r="B62" s="805"/>
      <c r="C62" s="805"/>
      <c r="D62" s="805"/>
      <c r="E62" s="805"/>
      <c r="F62" s="805"/>
      <c r="G62" s="805"/>
      <c r="H62" s="805"/>
      <c r="I62" s="805"/>
      <c r="J62" s="805"/>
      <c r="K62" s="806"/>
      <c r="L62" s="328"/>
    </row>
    <row r="63" spans="1:12" s="357" customFormat="1" ht="56.25" customHeight="1" x14ac:dyDescent="0.25">
      <c r="A63" s="782" t="s">
        <v>451</v>
      </c>
      <c r="B63" s="784"/>
      <c r="C63" s="785" t="s">
        <v>452</v>
      </c>
      <c r="D63" s="786"/>
      <c r="E63" s="786"/>
      <c r="F63" s="787"/>
      <c r="G63" s="536">
        <f>205.88+42.57+14.91+48.27</f>
        <v>311.63</v>
      </c>
      <c r="H63" s="537">
        <v>0</v>
      </c>
      <c r="I63" s="538">
        <f t="shared" ref="I63" si="10">G63*H63</f>
        <v>0</v>
      </c>
      <c r="J63" s="539">
        <v>1</v>
      </c>
      <c r="K63" s="540">
        <f t="shared" ref="K63" si="11">I63*J63</f>
        <v>0</v>
      </c>
      <c r="L63" s="328"/>
    </row>
    <row r="64" spans="1:12" s="357" customFormat="1" ht="4.5" customHeight="1" x14ac:dyDescent="0.25">
      <c r="A64" s="541"/>
      <c r="B64" s="573"/>
      <c r="C64" s="771"/>
      <c r="D64" s="772"/>
      <c r="E64" s="772"/>
      <c r="F64" s="773"/>
      <c r="G64" s="542"/>
      <c r="H64" s="543"/>
      <c r="I64" s="544"/>
      <c r="J64" s="545"/>
      <c r="K64" s="546"/>
      <c r="L64" s="328"/>
    </row>
    <row r="65" spans="1:12" s="357" customFormat="1" ht="30" customHeight="1" x14ac:dyDescent="0.25">
      <c r="A65" s="541"/>
      <c r="B65" s="774"/>
      <c r="C65" s="671"/>
      <c r="D65" s="671"/>
      <c r="E65" s="671"/>
      <c r="F65" s="672"/>
      <c r="G65" s="547" t="s">
        <v>369</v>
      </c>
      <c r="H65" s="567" t="s">
        <v>434</v>
      </c>
      <c r="I65" s="568"/>
      <c r="J65" s="549"/>
      <c r="K65" s="550" t="s">
        <v>372</v>
      </c>
      <c r="L65" s="328"/>
    </row>
    <row r="66" spans="1:12" s="357" customFormat="1" ht="40.5" customHeight="1" x14ac:dyDescent="0.25">
      <c r="A66" s="541"/>
      <c r="B66" s="775" t="s">
        <v>442</v>
      </c>
      <c r="C66" s="671"/>
      <c r="D66" s="671"/>
      <c r="E66" s="671"/>
      <c r="F66" s="672"/>
      <c r="G66" s="551">
        <v>0</v>
      </c>
      <c r="H66" s="552">
        <v>0</v>
      </c>
      <c r="I66" s="553">
        <f>G66*H66</f>
        <v>0</v>
      </c>
      <c r="J66" s="554">
        <v>1</v>
      </c>
      <c r="K66" s="540">
        <f>I66</f>
        <v>0</v>
      </c>
      <c r="L66" s="328"/>
    </row>
    <row r="67" spans="1:12" s="357" customFormat="1" ht="27" customHeight="1" thickBot="1" x14ac:dyDescent="0.3">
      <c r="A67" s="576"/>
      <c r="B67" s="881" t="s">
        <v>437</v>
      </c>
      <c r="C67" s="882"/>
      <c r="D67" s="882"/>
      <c r="E67" s="882"/>
      <c r="F67" s="882"/>
      <c r="G67" s="882"/>
      <c r="H67" s="882"/>
      <c r="I67" s="882"/>
      <c r="J67" s="882"/>
      <c r="K67" s="883"/>
      <c r="L67" s="328"/>
    </row>
    <row r="68" spans="1:12" s="357" customFormat="1" ht="19.5" customHeight="1" thickBot="1" x14ac:dyDescent="0.3">
      <c r="A68" s="760" t="s">
        <v>45</v>
      </c>
      <c r="B68" s="879"/>
      <c r="C68" s="879"/>
      <c r="D68" s="879"/>
      <c r="E68" s="879"/>
      <c r="F68" s="880"/>
      <c r="G68" s="584">
        <f>SUM(G63:G63)</f>
        <v>311.63</v>
      </c>
      <c r="H68" s="585"/>
      <c r="I68" s="586">
        <f>SUM(I63:I66)</f>
        <v>0</v>
      </c>
      <c r="J68" s="558" t="s">
        <v>24</v>
      </c>
      <c r="K68" s="559">
        <f>SUM(K63:K66)</f>
        <v>0</v>
      </c>
      <c r="L68" s="328"/>
    </row>
    <row r="69" spans="1:12" s="357" customFormat="1" ht="4.5" customHeight="1" x14ac:dyDescent="0.25">
      <c r="A69" s="582"/>
      <c r="B69" s="587"/>
      <c r="C69" s="560"/>
      <c r="D69" s="560"/>
      <c r="E69" s="560"/>
      <c r="F69" s="560"/>
      <c r="G69" s="560"/>
      <c r="H69" s="561"/>
      <c r="I69" s="562"/>
      <c r="J69" s="563"/>
      <c r="K69" s="564"/>
      <c r="L69" s="328"/>
    </row>
    <row r="70" spans="1:12" s="357" customFormat="1" ht="30" customHeight="1" thickBot="1" x14ac:dyDescent="0.3">
      <c r="A70" s="576"/>
      <c r="B70" s="763" t="s">
        <v>400</v>
      </c>
      <c r="C70" s="678"/>
      <c r="D70" s="678"/>
      <c r="E70" s="678"/>
      <c r="F70" s="679"/>
      <c r="G70" s="577"/>
      <c r="H70" s="571"/>
      <c r="I70" s="579"/>
      <c r="J70" s="580"/>
      <c r="K70" s="572"/>
      <c r="L70" s="328"/>
    </row>
    <row r="71" spans="1:12" s="357" customFormat="1" ht="6" customHeight="1" thickBot="1" x14ac:dyDescent="0.3">
      <c r="A71" s="855"/>
      <c r="B71" s="830"/>
      <c r="C71" s="830"/>
      <c r="D71" s="830"/>
      <c r="E71" s="830"/>
      <c r="F71" s="830"/>
      <c r="G71" s="830"/>
      <c r="H71" s="830"/>
      <c r="I71" s="830"/>
      <c r="J71" s="830"/>
      <c r="K71" s="831"/>
      <c r="L71" s="328"/>
    </row>
    <row r="72" spans="1:12" s="500" customFormat="1" ht="30" customHeight="1" thickBot="1" x14ac:dyDescent="0.3">
      <c r="A72" s="798" t="s">
        <v>92</v>
      </c>
      <c r="B72" s="799"/>
      <c r="C72" s="788"/>
      <c r="D72" s="789"/>
      <c r="E72" s="789"/>
      <c r="F72" s="790"/>
      <c r="G72" s="531" t="s">
        <v>368</v>
      </c>
      <c r="H72" s="532" t="s">
        <v>439</v>
      </c>
      <c r="I72" s="533" t="s">
        <v>95</v>
      </c>
      <c r="J72" s="534" t="s">
        <v>93</v>
      </c>
      <c r="K72" s="535" t="s">
        <v>94</v>
      </c>
      <c r="L72" s="515"/>
    </row>
    <row r="73" spans="1:12" s="500" customFormat="1" ht="24" customHeight="1" x14ac:dyDescent="0.25">
      <c r="A73" s="764" t="s">
        <v>511</v>
      </c>
      <c r="B73" s="876"/>
      <c r="C73" s="877"/>
      <c r="D73" s="877"/>
      <c r="E73" s="877"/>
      <c r="F73" s="877"/>
      <c r="G73" s="877"/>
      <c r="H73" s="877"/>
      <c r="I73" s="877"/>
      <c r="J73" s="877"/>
      <c r="K73" s="878"/>
      <c r="L73" s="515"/>
    </row>
    <row r="74" spans="1:12" s="500" customFormat="1" ht="30" customHeight="1" thickBot="1" x14ac:dyDescent="0.3">
      <c r="A74" s="800" t="s">
        <v>457</v>
      </c>
      <c r="B74" s="801"/>
      <c r="C74" s="785" t="s">
        <v>509</v>
      </c>
      <c r="D74" s="786"/>
      <c r="E74" s="786"/>
      <c r="F74" s="787"/>
      <c r="G74" s="588">
        <v>665.82</v>
      </c>
      <c r="H74" s="537">
        <v>0</v>
      </c>
      <c r="I74" s="538">
        <f t="shared" ref="I74:I75" si="12">G74*H74</f>
        <v>0</v>
      </c>
      <c r="J74" s="539">
        <v>1</v>
      </c>
      <c r="K74" s="540">
        <f t="shared" ref="K74:K75" si="13">I74*J74</f>
        <v>0</v>
      </c>
      <c r="L74" s="515"/>
    </row>
    <row r="75" spans="1:12" s="500" customFormat="1" ht="30" customHeight="1" thickBot="1" x14ac:dyDescent="0.3">
      <c r="A75" s="800" t="s">
        <v>507</v>
      </c>
      <c r="B75" s="801"/>
      <c r="C75" s="785" t="s">
        <v>509</v>
      </c>
      <c r="D75" s="786"/>
      <c r="E75" s="786"/>
      <c r="F75" s="787"/>
      <c r="G75" s="588">
        <v>328.14</v>
      </c>
      <c r="H75" s="537">
        <v>0</v>
      </c>
      <c r="I75" s="538">
        <f t="shared" si="12"/>
        <v>0</v>
      </c>
      <c r="J75" s="539">
        <v>1</v>
      </c>
      <c r="K75" s="540">
        <f t="shared" si="13"/>
        <v>0</v>
      </c>
      <c r="L75" s="515"/>
    </row>
    <row r="76" spans="1:12" s="500" customFormat="1" ht="4.5" customHeight="1" x14ac:dyDescent="0.25">
      <c r="A76" s="541"/>
      <c r="B76" s="573"/>
      <c r="C76" s="771"/>
      <c r="D76" s="772"/>
      <c r="E76" s="772"/>
      <c r="F76" s="773"/>
      <c r="G76" s="542"/>
      <c r="H76" s="543"/>
      <c r="I76" s="544"/>
      <c r="J76" s="545"/>
      <c r="K76" s="546"/>
      <c r="L76" s="515"/>
    </row>
    <row r="77" spans="1:12" s="500" customFormat="1" ht="30" customHeight="1" x14ac:dyDescent="0.25">
      <c r="A77" s="541"/>
      <c r="B77" s="836"/>
      <c r="C77" s="671"/>
      <c r="D77" s="671"/>
      <c r="E77" s="671"/>
      <c r="F77" s="672"/>
      <c r="G77" s="547" t="s">
        <v>369</v>
      </c>
      <c r="H77" s="548" t="s">
        <v>434</v>
      </c>
      <c r="I77" s="518"/>
      <c r="J77" s="549"/>
      <c r="K77" s="550" t="s">
        <v>372</v>
      </c>
      <c r="L77" s="515"/>
    </row>
    <row r="78" spans="1:12" s="500" customFormat="1" ht="30" customHeight="1" x14ac:dyDescent="0.25">
      <c r="A78" s="541"/>
      <c r="B78" s="775" t="s">
        <v>438</v>
      </c>
      <c r="C78" s="671"/>
      <c r="D78" s="671"/>
      <c r="E78" s="671"/>
      <c r="F78" s="672"/>
      <c r="G78" s="551">
        <v>0</v>
      </c>
      <c r="H78" s="552">
        <v>0</v>
      </c>
      <c r="I78" s="553">
        <f>G78*H78</f>
        <v>0</v>
      </c>
      <c r="J78" s="554">
        <v>1</v>
      </c>
      <c r="K78" s="540">
        <f>I78</f>
        <v>0</v>
      </c>
      <c r="L78" s="515"/>
    </row>
    <row r="79" spans="1:12" s="500" customFormat="1" ht="40.5" customHeight="1" thickBot="1" x14ac:dyDescent="0.3">
      <c r="A79" s="576"/>
      <c r="B79" s="776" t="s">
        <v>453</v>
      </c>
      <c r="C79" s="777"/>
      <c r="D79" s="777"/>
      <c r="E79" s="777"/>
      <c r="F79" s="777"/>
      <c r="G79" s="777"/>
      <c r="H79" s="777"/>
      <c r="I79" s="777"/>
      <c r="J79" s="777"/>
      <c r="K79" s="778"/>
      <c r="L79" s="515"/>
    </row>
    <row r="80" spans="1:12" s="500" customFormat="1" ht="21" customHeight="1" thickBot="1" x14ac:dyDescent="0.3">
      <c r="A80" s="760" t="s">
        <v>45</v>
      </c>
      <c r="B80" s="872"/>
      <c r="C80" s="872"/>
      <c r="D80" s="872"/>
      <c r="E80" s="872"/>
      <c r="F80" s="873"/>
      <c r="G80" s="555">
        <f>SUM(G74:G75)</f>
        <v>993.96</v>
      </c>
      <c r="H80" s="556"/>
      <c r="I80" s="557">
        <f>SUM(I74:I78)</f>
        <v>0</v>
      </c>
      <c r="J80" s="558" t="s">
        <v>24</v>
      </c>
      <c r="K80" s="559">
        <f>SUM(K74+K78)</f>
        <v>0</v>
      </c>
      <c r="L80" s="515"/>
    </row>
    <row r="81" spans="1:12" s="500" customFormat="1" ht="24" customHeight="1" thickBot="1" x14ac:dyDescent="0.3">
      <c r="A81" s="576"/>
      <c r="B81" s="763" t="s">
        <v>400</v>
      </c>
      <c r="C81" s="678"/>
      <c r="D81" s="678"/>
      <c r="E81" s="678"/>
      <c r="F81" s="679"/>
      <c r="G81" s="577">
        <v>0</v>
      </c>
      <c r="H81" s="578"/>
      <c r="I81" s="579"/>
      <c r="J81" s="580"/>
      <c r="K81" s="572"/>
      <c r="L81" s="515"/>
    </row>
    <row r="82" spans="1:12" s="500" customFormat="1" ht="30" customHeight="1" thickBot="1" x14ac:dyDescent="0.3">
      <c r="A82" s="798" t="s">
        <v>92</v>
      </c>
      <c r="B82" s="799"/>
      <c r="C82" s="788"/>
      <c r="D82" s="789"/>
      <c r="E82" s="789"/>
      <c r="F82" s="790"/>
      <c r="G82" s="531" t="s">
        <v>368</v>
      </c>
      <c r="H82" s="532" t="s">
        <v>439</v>
      </c>
      <c r="I82" s="533" t="s">
        <v>95</v>
      </c>
      <c r="J82" s="534" t="s">
        <v>93</v>
      </c>
      <c r="K82" s="535" t="s">
        <v>94</v>
      </c>
      <c r="L82" s="515"/>
    </row>
    <row r="83" spans="1:12" s="500" customFormat="1" ht="24" customHeight="1" x14ac:dyDescent="0.25">
      <c r="A83" s="764" t="s">
        <v>510</v>
      </c>
      <c r="B83" s="851"/>
      <c r="C83" s="851"/>
      <c r="D83" s="851"/>
      <c r="E83" s="851"/>
      <c r="F83" s="851"/>
      <c r="G83" s="851"/>
      <c r="H83" s="851"/>
      <c r="I83" s="851"/>
      <c r="J83" s="851"/>
      <c r="K83" s="852"/>
      <c r="L83" s="515"/>
    </row>
    <row r="84" spans="1:12" s="500" customFormat="1" ht="30" customHeight="1" x14ac:dyDescent="0.25">
      <c r="A84" s="865" t="s">
        <v>456</v>
      </c>
      <c r="B84" s="866"/>
      <c r="C84" s="768" t="s">
        <v>473</v>
      </c>
      <c r="D84" s="769"/>
      <c r="E84" s="769"/>
      <c r="F84" s="770"/>
      <c r="G84" s="536">
        <v>241.79</v>
      </c>
      <c r="H84" s="537">
        <v>0</v>
      </c>
      <c r="I84" s="538">
        <f t="shared" ref="I84" si="14">G84*H84</f>
        <v>0</v>
      </c>
      <c r="J84" s="539">
        <v>1</v>
      </c>
      <c r="K84" s="540">
        <f t="shared" ref="K84" si="15">I84*J84</f>
        <v>0</v>
      </c>
      <c r="L84" s="515"/>
    </row>
    <row r="85" spans="1:12" s="500" customFormat="1" ht="4.5" customHeight="1" x14ac:dyDescent="0.25">
      <c r="A85" s="565"/>
      <c r="B85" s="573"/>
      <c r="C85" s="771"/>
      <c r="D85" s="874"/>
      <c r="E85" s="874"/>
      <c r="F85" s="875"/>
      <c r="G85" s="542"/>
      <c r="H85" s="543"/>
      <c r="I85" s="544"/>
      <c r="J85" s="545"/>
      <c r="K85" s="546"/>
      <c r="L85" s="515"/>
    </row>
    <row r="86" spans="1:12" s="500" customFormat="1" ht="30" customHeight="1" x14ac:dyDescent="0.25">
      <c r="A86" s="565"/>
      <c r="B86" s="774"/>
      <c r="C86" s="671"/>
      <c r="D86" s="671"/>
      <c r="E86" s="671"/>
      <c r="F86" s="672"/>
      <c r="G86" s="547" t="s">
        <v>369</v>
      </c>
      <c r="H86" s="548" t="s">
        <v>434</v>
      </c>
      <c r="I86" s="566"/>
      <c r="J86" s="549"/>
      <c r="K86" s="550" t="s">
        <v>372</v>
      </c>
      <c r="L86" s="515"/>
    </row>
    <row r="87" spans="1:12" s="500" customFormat="1" ht="30" customHeight="1" x14ac:dyDescent="0.25">
      <c r="A87" s="565"/>
      <c r="B87" s="775" t="s">
        <v>442</v>
      </c>
      <c r="C87" s="671"/>
      <c r="D87" s="671"/>
      <c r="E87" s="671"/>
      <c r="F87" s="672"/>
      <c r="G87" s="551">
        <v>0</v>
      </c>
      <c r="H87" s="552">
        <v>0</v>
      </c>
      <c r="I87" s="553">
        <f>G87*H87</f>
        <v>0</v>
      </c>
      <c r="J87" s="554">
        <v>1</v>
      </c>
      <c r="K87" s="540">
        <f>I87</f>
        <v>0</v>
      </c>
      <c r="L87" s="515"/>
    </row>
    <row r="88" spans="1:12" s="500" customFormat="1" ht="30" customHeight="1" thickBot="1" x14ac:dyDescent="0.3">
      <c r="A88" s="575"/>
      <c r="B88" s="776" t="s">
        <v>453</v>
      </c>
      <c r="C88" s="777"/>
      <c r="D88" s="777"/>
      <c r="E88" s="777"/>
      <c r="F88" s="777"/>
      <c r="G88" s="777"/>
      <c r="H88" s="777"/>
      <c r="I88" s="777"/>
      <c r="J88" s="777"/>
      <c r="K88" s="778"/>
      <c r="L88" s="515"/>
    </row>
    <row r="89" spans="1:12" s="500" customFormat="1" ht="18" customHeight="1" thickBot="1" x14ac:dyDescent="0.3">
      <c r="A89" s="760" t="s">
        <v>45</v>
      </c>
      <c r="B89" s="761"/>
      <c r="C89" s="761"/>
      <c r="D89" s="761"/>
      <c r="E89" s="761"/>
      <c r="F89" s="762"/>
      <c r="G89" s="555">
        <f>SUM(G84:G84)</f>
        <v>241.79</v>
      </c>
      <c r="H89" s="556"/>
      <c r="I89" s="557">
        <f>SUM(I84:I87)</f>
        <v>0</v>
      </c>
      <c r="J89" s="558" t="s">
        <v>24</v>
      </c>
      <c r="K89" s="559">
        <f>SUM(K84,K87)</f>
        <v>0</v>
      </c>
      <c r="L89" s="515"/>
    </row>
    <row r="90" spans="1:12" s="500" customFormat="1" ht="4.5" customHeight="1" x14ac:dyDescent="0.25">
      <c r="A90" s="582"/>
      <c r="B90" s="583"/>
      <c r="C90" s="560"/>
      <c r="D90" s="560"/>
      <c r="E90" s="560"/>
      <c r="F90" s="560"/>
      <c r="G90" s="560"/>
      <c r="H90" s="561"/>
      <c r="I90" s="562"/>
      <c r="J90" s="563"/>
      <c r="K90" s="564"/>
      <c r="L90" s="515"/>
    </row>
    <row r="91" spans="1:12" s="500" customFormat="1" ht="24" customHeight="1" thickBot="1" x14ac:dyDescent="0.3">
      <c r="A91" s="576"/>
      <c r="B91" s="763" t="s">
        <v>400</v>
      </c>
      <c r="C91" s="678"/>
      <c r="D91" s="678"/>
      <c r="E91" s="678"/>
      <c r="F91" s="679"/>
      <c r="G91" s="577">
        <v>0</v>
      </c>
      <c r="H91" s="578"/>
      <c r="I91" s="579"/>
      <c r="J91" s="580"/>
      <c r="K91" s="572"/>
      <c r="L91" s="515"/>
    </row>
    <row r="92" spans="1:12" s="500" customFormat="1" ht="3.75" customHeight="1" thickBot="1" x14ac:dyDescent="0.3">
      <c r="A92" s="829"/>
      <c r="B92" s="870"/>
      <c r="C92" s="870"/>
      <c r="D92" s="870"/>
      <c r="E92" s="870"/>
      <c r="F92" s="870"/>
      <c r="G92" s="870"/>
      <c r="H92" s="870"/>
      <c r="I92" s="870"/>
      <c r="J92" s="870"/>
      <c r="K92" s="871"/>
      <c r="L92" s="515"/>
    </row>
    <row r="93" spans="1:12" s="500" customFormat="1" ht="4.9000000000000004" customHeight="1" thickBot="1" x14ac:dyDescent="0.3">
      <c r="A93" s="779"/>
      <c r="B93" s="840"/>
      <c r="C93" s="840"/>
      <c r="D93" s="840"/>
      <c r="E93" s="840"/>
      <c r="F93" s="840"/>
      <c r="G93" s="840"/>
      <c r="H93" s="840"/>
      <c r="I93" s="840"/>
      <c r="J93" s="840"/>
      <c r="K93" s="841"/>
      <c r="L93" s="515"/>
    </row>
    <row r="94" spans="1:12" s="500" customFormat="1" ht="30" customHeight="1" thickBot="1" x14ac:dyDescent="0.3">
      <c r="A94" s="798" t="s">
        <v>92</v>
      </c>
      <c r="B94" s="799"/>
      <c r="C94" s="788"/>
      <c r="D94" s="789"/>
      <c r="E94" s="789"/>
      <c r="F94" s="790"/>
      <c r="G94" s="531" t="s">
        <v>368</v>
      </c>
      <c r="H94" s="532" t="s">
        <v>439</v>
      </c>
      <c r="I94" s="533" t="s">
        <v>95</v>
      </c>
      <c r="J94" s="534" t="s">
        <v>93</v>
      </c>
      <c r="K94" s="535" t="s">
        <v>94</v>
      </c>
      <c r="L94" s="515"/>
    </row>
    <row r="95" spans="1:12" s="500" customFormat="1" ht="24" customHeight="1" x14ac:dyDescent="0.25">
      <c r="A95" s="764" t="s">
        <v>398</v>
      </c>
      <c r="B95" s="851"/>
      <c r="C95" s="851"/>
      <c r="D95" s="851"/>
      <c r="E95" s="851"/>
      <c r="F95" s="851"/>
      <c r="G95" s="851"/>
      <c r="H95" s="851"/>
      <c r="I95" s="851"/>
      <c r="J95" s="851"/>
      <c r="K95" s="852"/>
      <c r="L95" s="515"/>
    </row>
    <row r="96" spans="1:12" s="500" customFormat="1" ht="30" customHeight="1" x14ac:dyDescent="0.25">
      <c r="A96" s="832" t="s">
        <v>463</v>
      </c>
      <c r="B96" s="884"/>
      <c r="C96" s="785"/>
      <c r="D96" s="786"/>
      <c r="E96" s="786"/>
      <c r="F96" s="787"/>
      <c r="G96" s="536">
        <v>364</v>
      </c>
      <c r="H96" s="537">
        <v>0</v>
      </c>
      <c r="I96" s="538">
        <f t="shared" ref="I96" si="16">G96*H96</f>
        <v>0</v>
      </c>
      <c r="J96" s="539">
        <v>1</v>
      </c>
      <c r="K96" s="540">
        <f t="shared" ref="K96" si="17">I96*J96</f>
        <v>0</v>
      </c>
      <c r="L96" s="515"/>
    </row>
    <row r="97" spans="1:12" s="500" customFormat="1" ht="4.5" customHeight="1" x14ac:dyDescent="0.25">
      <c r="A97" s="565"/>
      <c r="B97" s="573"/>
      <c r="C97" s="771"/>
      <c r="D97" s="874"/>
      <c r="E97" s="874"/>
      <c r="F97" s="875"/>
      <c r="G97" s="542"/>
      <c r="H97" s="543"/>
      <c r="I97" s="544"/>
      <c r="J97" s="545"/>
      <c r="K97" s="546"/>
      <c r="L97" s="515"/>
    </row>
    <row r="98" spans="1:12" s="357" customFormat="1" ht="30" customHeight="1" x14ac:dyDescent="0.25">
      <c r="A98" s="565"/>
      <c r="B98" s="774"/>
      <c r="C98" s="671"/>
      <c r="D98" s="671"/>
      <c r="E98" s="671"/>
      <c r="F98" s="672"/>
      <c r="G98" s="547" t="s">
        <v>369</v>
      </c>
      <c r="H98" s="548" t="s">
        <v>434</v>
      </c>
      <c r="I98" s="566"/>
      <c r="J98" s="549"/>
      <c r="K98" s="550" t="s">
        <v>372</v>
      </c>
      <c r="L98" s="328"/>
    </row>
    <row r="99" spans="1:12" s="357" customFormat="1" ht="30" customHeight="1" x14ac:dyDescent="0.25">
      <c r="A99" s="565"/>
      <c r="B99" s="775" t="s">
        <v>442</v>
      </c>
      <c r="C99" s="671"/>
      <c r="D99" s="671"/>
      <c r="E99" s="671"/>
      <c r="F99" s="672"/>
      <c r="G99" s="551">
        <v>0</v>
      </c>
      <c r="H99" s="552">
        <v>0</v>
      </c>
      <c r="I99" s="553">
        <f>G99*H99</f>
        <v>0</v>
      </c>
      <c r="J99" s="554">
        <v>1</v>
      </c>
      <c r="K99" s="540">
        <f>I99</f>
        <v>0</v>
      </c>
      <c r="L99" s="328"/>
    </row>
    <row r="100" spans="1:12" s="357" customFormat="1" ht="30" customHeight="1" thickBot="1" x14ac:dyDescent="0.3">
      <c r="A100" s="575"/>
      <c r="B100" s="776" t="s">
        <v>453</v>
      </c>
      <c r="C100" s="777"/>
      <c r="D100" s="777"/>
      <c r="E100" s="777"/>
      <c r="F100" s="777"/>
      <c r="G100" s="777"/>
      <c r="H100" s="777"/>
      <c r="I100" s="777"/>
      <c r="J100" s="777"/>
      <c r="K100" s="778"/>
      <c r="L100" s="328"/>
    </row>
    <row r="101" spans="1:12" s="357" customFormat="1" ht="18" customHeight="1" thickBot="1" x14ac:dyDescent="0.3">
      <c r="A101" s="760" t="s">
        <v>45</v>
      </c>
      <c r="B101" s="761"/>
      <c r="C101" s="761"/>
      <c r="D101" s="761"/>
      <c r="E101" s="761"/>
      <c r="F101" s="762"/>
      <c r="G101" s="555">
        <f>SUM(G96:G96)</f>
        <v>364</v>
      </c>
      <c r="H101" s="556"/>
      <c r="I101" s="557">
        <f>SUM(I96:I99)</f>
        <v>0</v>
      </c>
      <c r="J101" s="558" t="s">
        <v>24</v>
      </c>
      <c r="K101" s="559">
        <f>SUM(K96,K99)</f>
        <v>0</v>
      </c>
      <c r="L101" s="328"/>
    </row>
    <row r="102" spans="1:12" s="357" customFormat="1" ht="4.5" customHeight="1" x14ac:dyDescent="0.25">
      <c r="A102" s="582"/>
      <c r="B102" s="583"/>
      <c r="C102" s="560"/>
      <c r="D102" s="560"/>
      <c r="E102" s="560"/>
      <c r="F102" s="560"/>
      <c r="G102" s="560"/>
      <c r="H102" s="561"/>
      <c r="I102" s="562"/>
      <c r="J102" s="563"/>
      <c r="K102" s="564"/>
      <c r="L102" s="328"/>
    </row>
    <row r="103" spans="1:12" s="357" customFormat="1" ht="24" customHeight="1" thickBot="1" x14ac:dyDescent="0.3">
      <c r="A103" s="576"/>
      <c r="B103" s="763" t="s">
        <v>400</v>
      </c>
      <c r="C103" s="678"/>
      <c r="D103" s="678"/>
      <c r="E103" s="678"/>
      <c r="F103" s="679"/>
      <c r="G103" s="577">
        <v>0</v>
      </c>
      <c r="H103" s="578"/>
      <c r="I103" s="579"/>
      <c r="J103" s="580"/>
      <c r="K103" s="572"/>
      <c r="L103" s="328"/>
    </row>
    <row r="104" spans="1:12" s="500" customFormat="1" ht="6" customHeight="1" thickBot="1" x14ac:dyDescent="0.3">
      <c r="A104" s="779"/>
      <c r="B104" s="780"/>
      <c r="C104" s="780"/>
      <c r="D104" s="780"/>
      <c r="E104" s="780"/>
      <c r="F104" s="780"/>
      <c r="G104" s="780"/>
      <c r="H104" s="780"/>
      <c r="I104" s="780"/>
      <c r="J104" s="780"/>
      <c r="K104" s="781"/>
      <c r="L104" s="515"/>
    </row>
    <row r="105" spans="1:12" s="500" customFormat="1" ht="30" customHeight="1" thickBot="1" x14ac:dyDescent="0.3">
      <c r="A105" s="798" t="s">
        <v>92</v>
      </c>
      <c r="B105" s="799"/>
      <c r="C105" s="788"/>
      <c r="D105" s="789"/>
      <c r="E105" s="789"/>
      <c r="F105" s="790"/>
      <c r="G105" s="531" t="s">
        <v>368</v>
      </c>
      <c r="H105" s="532" t="s">
        <v>439</v>
      </c>
      <c r="I105" s="533" t="s">
        <v>95</v>
      </c>
      <c r="J105" s="534" t="s">
        <v>93</v>
      </c>
      <c r="K105" s="535" t="s">
        <v>94</v>
      </c>
      <c r="L105" s="515"/>
    </row>
    <row r="106" spans="1:12" s="500" customFormat="1" ht="24" customHeight="1" x14ac:dyDescent="0.25">
      <c r="A106" s="764" t="s">
        <v>464</v>
      </c>
      <c r="B106" s="765"/>
      <c r="C106" s="766"/>
      <c r="D106" s="766"/>
      <c r="E106" s="766"/>
      <c r="F106" s="766"/>
      <c r="G106" s="766"/>
      <c r="H106" s="766"/>
      <c r="I106" s="766"/>
      <c r="J106" s="766"/>
      <c r="K106" s="767"/>
      <c r="L106" s="515"/>
    </row>
    <row r="107" spans="1:12" s="500" customFormat="1" ht="30" customHeight="1" x14ac:dyDescent="0.25">
      <c r="A107" s="782" t="s">
        <v>513</v>
      </c>
      <c r="B107" s="783"/>
      <c r="C107" s="785" t="s">
        <v>506</v>
      </c>
      <c r="D107" s="786"/>
      <c r="E107" s="786"/>
      <c r="F107" s="787"/>
      <c r="G107" s="588">
        <v>1610</v>
      </c>
      <c r="H107" s="537">
        <v>0</v>
      </c>
      <c r="I107" s="538">
        <f t="shared" ref="I107:I108" si="18">G107*H107</f>
        <v>0</v>
      </c>
      <c r="J107" s="539">
        <v>1</v>
      </c>
      <c r="K107" s="540">
        <f t="shared" ref="K107:K108" si="19">I107*J107</f>
        <v>0</v>
      </c>
      <c r="L107" s="515"/>
    </row>
    <row r="108" spans="1:12" s="500" customFormat="1" ht="33" customHeight="1" x14ac:dyDescent="0.25">
      <c r="A108" s="565"/>
      <c r="B108" s="633"/>
      <c r="C108" s="867" t="s">
        <v>505</v>
      </c>
      <c r="D108" s="868"/>
      <c r="E108" s="868"/>
      <c r="F108" s="869"/>
      <c r="G108" s="547">
        <v>200.95</v>
      </c>
      <c r="H108" s="629">
        <v>0</v>
      </c>
      <c r="I108" s="538">
        <f t="shared" si="18"/>
        <v>0</v>
      </c>
      <c r="J108" s="549">
        <v>3</v>
      </c>
      <c r="K108" s="540">
        <f t="shared" si="19"/>
        <v>0</v>
      </c>
      <c r="L108" s="515"/>
    </row>
    <row r="109" spans="1:12" s="500" customFormat="1" ht="5.25" customHeight="1" x14ac:dyDescent="0.25">
      <c r="A109" s="565"/>
      <c r="B109" s="630"/>
      <c r="C109" s="631"/>
      <c r="D109" s="604"/>
      <c r="E109" s="604"/>
      <c r="F109" s="605"/>
      <c r="G109" s="542"/>
      <c r="H109" s="543"/>
      <c r="I109" s="632"/>
      <c r="J109" s="545"/>
      <c r="K109" s="546"/>
      <c r="L109" s="515"/>
    </row>
    <row r="110" spans="1:12" s="500" customFormat="1" ht="30" customHeight="1" x14ac:dyDescent="0.25">
      <c r="A110" s="565"/>
      <c r="B110" s="774"/>
      <c r="C110" s="671"/>
      <c r="D110" s="671"/>
      <c r="E110" s="671"/>
      <c r="F110" s="672"/>
      <c r="G110" s="547" t="s">
        <v>369</v>
      </c>
      <c r="H110" s="548" t="s">
        <v>434</v>
      </c>
      <c r="I110" s="566"/>
      <c r="J110" s="549"/>
      <c r="K110" s="550" t="s">
        <v>372</v>
      </c>
      <c r="L110" s="515"/>
    </row>
    <row r="111" spans="1:12" s="500" customFormat="1" ht="30" customHeight="1" x14ac:dyDescent="0.25">
      <c r="A111" s="565"/>
      <c r="B111" s="775" t="s">
        <v>442</v>
      </c>
      <c r="C111" s="671"/>
      <c r="D111" s="671"/>
      <c r="E111" s="671"/>
      <c r="F111" s="672"/>
      <c r="G111" s="551">
        <v>0</v>
      </c>
      <c r="H111" s="552">
        <v>0</v>
      </c>
      <c r="I111" s="553">
        <f>G111*H111</f>
        <v>0</v>
      </c>
      <c r="J111" s="554">
        <v>1</v>
      </c>
      <c r="K111" s="540">
        <f>I111</f>
        <v>0</v>
      </c>
      <c r="L111" s="515"/>
    </row>
    <row r="112" spans="1:12" s="500" customFormat="1" ht="30" customHeight="1" thickBot="1" x14ac:dyDescent="0.3">
      <c r="A112" s="575"/>
      <c r="B112" s="776" t="s">
        <v>453</v>
      </c>
      <c r="C112" s="777"/>
      <c r="D112" s="777"/>
      <c r="E112" s="777"/>
      <c r="F112" s="777"/>
      <c r="G112" s="777"/>
      <c r="H112" s="777"/>
      <c r="I112" s="777"/>
      <c r="J112" s="777"/>
      <c r="K112" s="778"/>
      <c r="L112" s="515"/>
    </row>
    <row r="113" spans="1:12" s="500" customFormat="1" ht="18" customHeight="1" thickBot="1" x14ac:dyDescent="0.3">
      <c r="A113" s="760" t="s">
        <v>45</v>
      </c>
      <c r="B113" s="761"/>
      <c r="C113" s="761"/>
      <c r="D113" s="761"/>
      <c r="E113" s="761"/>
      <c r="F113" s="762"/>
      <c r="G113" s="555">
        <f>SUM(G107:G107)</f>
        <v>1610</v>
      </c>
      <c r="H113" s="556"/>
      <c r="I113" s="557">
        <f>SUM(I107:I111)</f>
        <v>0</v>
      </c>
      <c r="J113" s="558" t="s">
        <v>24</v>
      </c>
      <c r="K113" s="559">
        <f>SUM(K107:L108,K111)</f>
        <v>0</v>
      </c>
      <c r="L113" s="515"/>
    </row>
    <row r="114" spans="1:12" s="500" customFormat="1" ht="4.5" customHeight="1" x14ac:dyDescent="0.25">
      <c r="A114" s="582"/>
      <c r="B114" s="583"/>
      <c r="C114" s="560"/>
      <c r="D114" s="560"/>
      <c r="E114" s="560"/>
      <c r="F114" s="560"/>
      <c r="G114" s="560"/>
      <c r="H114" s="561"/>
      <c r="I114" s="562"/>
      <c r="J114" s="563"/>
      <c r="K114" s="564"/>
      <c r="L114" s="515"/>
    </row>
    <row r="115" spans="1:12" s="500" customFormat="1" ht="24" customHeight="1" thickBot="1" x14ac:dyDescent="0.3">
      <c r="A115" s="576"/>
      <c r="B115" s="763" t="s">
        <v>400</v>
      </c>
      <c r="C115" s="678"/>
      <c r="D115" s="678"/>
      <c r="E115" s="678"/>
      <c r="F115" s="679"/>
      <c r="G115" s="577">
        <v>0</v>
      </c>
      <c r="H115" s="578"/>
      <c r="I115" s="579"/>
      <c r="J115" s="580"/>
      <c r="K115" s="572"/>
      <c r="L115" s="515"/>
    </row>
    <row r="116" spans="1:12" s="500" customFormat="1" ht="30" customHeight="1" thickBot="1" x14ac:dyDescent="0.3">
      <c r="A116" s="798" t="s">
        <v>92</v>
      </c>
      <c r="B116" s="799"/>
      <c r="C116" s="788"/>
      <c r="D116" s="789"/>
      <c r="E116" s="789"/>
      <c r="F116" s="790"/>
      <c r="G116" s="531" t="s">
        <v>368</v>
      </c>
      <c r="H116" s="532" t="s">
        <v>439</v>
      </c>
      <c r="I116" s="533" t="s">
        <v>95</v>
      </c>
      <c r="J116" s="534" t="s">
        <v>93</v>
      </c>
      <c r="K116" s="535" t="s">
        <v>94</v>
      </c>
      <c r="L116" s="515"/>
    </row>
    <row r="117" spans="1:12" s="500" customFormat="1" ht="24" customHeight="1" x14ac:dyDescent="0.25">
      <c r="A117" s="764" t="s">
        <v>474</v>
      </c>
      <c r="B117" s="765"/>
      <c r="C117" s="766"/>
      <c r="D117" s="766"/>
      <c r="E117" s="766"/>
      <c r="F117" s="766"/>
      <c r="G117" s="766"/>
      <c r="H117" s="766"/>
      <c r="I117" s="766"/>
      <c r="J117" s="766"/>
      <c r="K117" s="767"/>
      <c r="L117" s="515"/>
    </row>
    <row r="118" spans="1:12" s="500" customFormat="1" ht="30" customHeight="1" x14ac:dyDescent="0.25">
      <c r="A118" s="782" t="s">
        <v>458</v>
      </c>
      <c r="B118" s="783"/>
      <c r="C118" s="785"/>
      <c r="D118" s="786"/>
      <c r="E118" s="786"/>
      <c r="F118" s="787"/>
      <c r="G118" s="536">
        <v>379.67</v>
      </c>
      <c r="H118" s="537">
        <v>0</v>
      </c>
      <c r="I118" s="538">
        <f t="shared" ref="I118" si="20">G118*H118</f>
        <v>0</v>
      </c>
      <c r="J118" s="539">
        <v>1</v>
      </c>
      <c r="K118" s="540">
        <f t="shared" ref="K118" si="21">I118*J118</f>
        <v>0</v>
      </c>
      <c r="L118" s="515"/>
    </row>
    <row r="119" spans="1:12" s="500" customFormat="1" ht="4.5" customHeight="1" x14ac:dyDescent="0.25">
      <c r="A119" s="565"/>
      <c r="B119" s="573"/>
      <c r="C119" s="771"/>
      <c r="D119" s="772"/>
      <c r="E119" s="772"/>
      <c r="F119" s="773"/>
      <c r="G119" s="542"/>
      <c r="H119" s="543"/>
      <c r="I119" s="544"/>
      <c r="J119" s="545"/>
      <c r="K119" s="546"/>
      <c r="L119" s="515"/>
    </row>
    <row r="120" spans="1:12" s="500" customFormat="1" ht="30" customHeight="1" x14ac:dyDescent="0.25">
      <c r="A120" s="565"/>
      <c r="B120" s="774"/>
      <c r="C120" s="671"/>
      <c r="D120" s="671"/>
      <c r="E120" s="671"/>
      <c r="F120" s="672"/>
      <c r="G120" s="547" t="s">
        <v>369</v>
      </c>
      <c r="H120" s="548" t="s">
        <v>434</v>
      </c>
      <c r="I120" s="566"/>
      <c r="J120" s="549"/>
      <c r="K120" s="550" t="s">
        <v>372</v>
      </c>
      <c r="L120" s="515"/>
    </row>
    <row r="121" spans="1:12" s="500" customFormat="1" ht="30" customHeight="1" x14ac:dyDescent="0.25">
      <c r="A121" s="565"/>
      <c r="B121" s="775" t="s">
        <v>442</v>
      </c>
      <c r="C121" s="671"/>
      <c r="D121" s="671"/>
      <c r="E121" s="671"/>
      <c r="F121" s="672"/>
      <c r="G121" s="551">
        <v>0</v>
      </c>
      <c r="H121" s="552">
        <v>0</v>
      </c>
      <c r="I121" s="553">
        <f>G121*H121</f>
        <v>0</v>
      </c>
      <c r="J121" s="554">
        <v>1</v>
      </c>
      <c r="K121" s="540">
        <f>I121</f>
        <v>0</v>
      </c>
      <c r="L121" s="515"/>
    </row>
    <row r="122" spans="1:12" s="500" customFormat="1" ht="41.45" customHeight="1" thickBot="1" x14ac:dyDescent="0.3">
      <c r="A122" s="575"/>
      <c r="B122" s="776" t="s">
        <v>453</v>
      </c>
      <c r="C122" s="777"/>
      <c r="D122" s="777"/>
      <c r="E122" s="777"/>
      <c r="F122" s="777"/>
      <c r="G122" s="777"/>
      <c r="H122" s="777"/>
      <c r="I122" s="777"/>
      <c r="J122" s="777"/>
      <c r="K122" s="778"/>
      <c r="L122" s="515"/>
    </row>
    <row r="123" spans="1:12" s="500" customFormat="1" ht="21.75" customHeight="1" thickBot="1" x14ac:dyDescent="0.3">
      <c r="A123" s="760" t="s">
        <v>45</v>
      </c>
      <c r="B123" s="761"/>
      <c r="C123" s="761"/>
      <c r="D123" s="761"/>
      <c r="E123" s="761"/>
      <c r="F123" s="762"/>
      <c r="G123" s="555">
        <f>SUM(G118:G118)</f>
        <v>379.67</v>
      </c>
      <c r="H123" s="556"/>
      <c r="I123" s="557">
        <f>SUM(I118:I121)</f>
        <v>0</v>
      </c>
      <c r="J123" s="558" t="s">
        <v>24</v>
      </c>
      <c r="K123" s="559">
        <f>SUM(K118,K121)</f>
        <v>0</v>
      </c>
      <c r="L123" s="515"/>
    </row>
    <row r="124" spans="1:12" s="500" customFormat="1" ht="3" customHeight="1" x14ac:dyDescent="0.25">
      <c r="A124" s="582"/>
      <c r="B124" s="583"/>
      <c r="C124" s="560"/>
      <c r="D124" s="560"/>
      <c r="E124" s="560"/>
      <c r="F124" s="560"/>
      <c r="G124" s="560"/>
      <c r="H124" s="561"/>
      <c r="I124" s="562"/>
      <c r="J124" s="563"/>
      <c r="K124" s="564"/>
      <c r="L124" s="515"/>
    </row>
    <row r="125" spans="1:12" s="500" customFormat="1" ht="24" customHeight="1" thickBot="1" x14ac:dyDescent="0.3">
      <c r="A125" s="576"/>
      <c r="B125" s="763" t="s">
        <v>400</v>
      </c>
      <c r="C125" s="678"/>
      <c r="D125" s="678"/>
      <c r="E125" s="678"/>
      <c r="F125" s="679"/>
      <c r="G125" s="577">
        <v>0</v>
      </c>
      <c r="H125" s="578"/>
      <c r="I125" s="579"/>
      <c r="J125" s="580"/>
      <c r="K125" s="572"/>
      <c r="L125" s="515"/>
    </row>
    <row r="126" spans="1:12" s="500" customFormat="1" ht="0.75" customHeight="1" thickBot="1" x14ac:dyDescent="0.3">
      <c r="A126" s="779"/>
      <c r="B126" s="780"/>
      <c r="C126" s="780"/>
      <c r="D126" s="780"/>
      <c r="E126" s="780"/>
      <c r="F126" s="780"/>
      <c r="G126" s="780"/>
      <c r="H126" s="780"/>
      <c r="I126" s="780"/>
      <c r="J126" s="780"/>
      <c r="K126" s="781"/>
      <c r="L126" s="515"/>
    </row>
    <row r="127" spans="1:12" s="500" customFormat="1" ht="30" customHeight="1" thickBot="1" x14ac:dyDescent="0.3">
      <c r="A127" s="798" t="s">
        <v>92</v>
      </c>
      <c r="B127" s="799"/>
      <c r="C127" s="788"/>
      <c r="D127" s="789"/>
      <c r="E127" s="789"/>
      <c r="F127" s="790"/>
      <c r="G127" s="531" t="s">
        <v>368</v>
      </c>
      <c r="H127" s="532" t="s">
        <v>439</v>
      </c>
      <c r="I127" s="533" t="s">
        <v>95</v>
      </c>
      <c r="J127" s="534" t="s">
        <v>93</v>
      </c>
      <c r="K127" s="535" t="s">
        <v>94</v>
      </c>
      <c r="L127" s="515"/>
    </row>
    <row r="128" spans="1:12" s="500" customFormat="1" ht="24" customHeight="1" x14ac:dyDescent="0.25">
      <c r="A128" s="764" t="s">
        <v>464</v>
      </c>
      <c r="B128" s="765"/>
      <c r="C128" s="766"/>
      <c r="D128" s="766"/>
      <c r="E128" s="766"/>
      <c r="F128" s="766"/>
      <c r="G128" s="766"/>
      <c r="H128" s="766"/>
      <c r="I128" s="766"/>
      <c r="J128" s="766"/>
      <c r="K128" s="767"/>
      <c r="L128" s="515"/>
    </row>
    <row r="129" spans="1:12" s="500" customFormat="1" ht="30" customHeight="1" x14ac:dyDescent="0.25">
      <c r="A129" s="782" t="s">
        <v>465</v>
      </c>
      <c r="B129" s="783"/>
      <c r="C129" s="768" t="s">
        <v>466</v>
      </c>
      <c r="D129" s="769"/>
      <c r="E129" s="769"/>
      <c r="F129" s="770"/>
      <c r="G129" s="588">
        <v>113</v>
      </c>
      <c r="H129" s="537">
        <v>0</v>
      </c>
      <c r="I129" s="538">
        <f t="shared" ref="I129" si="22">G129*H129</f>
        <v>0</v>
      </c>
      <c r="J129" s="539">
        <v>1</v>
      </c>
      <c r="K129" s="540">
        <f t="shared" ref="K129" si="23">I129*J129</f>
        <v>0</v>
      </c>
      <c r="L129" s="515"/>
    </row>
    <row r="130" spans="1:12" s="500" customFormat="1" ht="3.75" customHeight="1" x14ac:dyDescent="0.25">
      <c r="A130" s="565"/>
      <c r="B130" s="573"/>
      <c r="C130" s="771"/>
      <c r="D130" s="772"/>
      <c r="E130" s="772"/>
      <c r="F130" s="773"/>
      <c r="G130" s="542"/>
      <c r="H130" s="543"/>
      <c r="I130" s="544"/>
      <c r="J130" s="545"/>
      <c r="K130" s="546"/>
      <c r="L130" s="515"/>
    </row>
    <row r="131" spans="1:12" s="500" customFormat="1" ht="30" customHeight="1" x14ac:dyDescent="0.25">
      <c r="A131" s="565"/>
      <c r="B131" s="774"/>
      <c r="C131" s="671"/>
      <c r="D131" s="671"/>
      <c r="E131" s="671"/>
      <c r="F131" s="672"/>
      <c r="G131" s="547" t="s">
        <v>369</v>
      </c>
      <c r="H131" s="548" t="s">
        <v>434</v>
      </c>
      <c r="I131" s="566"/>
      <c r="J131" s="549"/>
      <c r="K131" s="550" t="s">
        <v>372</v>
      </c>
      <c r="L131" s="515"/>
    </row>
    <row r="132" spans="1:12" s="500" customFormat="1" ht="30" customHeight="1" x14ac:dyDescent="0.25">
      <c r="A132" s="565"/>
      <c r="B132" s="775" t="s">
        <v>442</v>
      </c>
      <c r="C132" s="671"/>
      <c r="D132" s="671"/>
      <c r="E132" s="671"/>
      <c r="F132" s="672"/>
      <c r="G132" s="551">
        <v>0</v>
      </c>
      <c r="H132" s="552">
        <v>0</v>
      </c>
      <c r="I132" s="553">
        <f>G132*H132</f>
        <v>0</v>
      </c>
      <c r="J132" s="554">
        <v>1</v>
      </c>
      <c r="K132" s="540">
        <f>I132</f>
        <v>0</v>
      </c>
      <c r="L132" s="515"/>
    </row>
    <row r="133" spans="1:12" s="500" customFormat="1" ht="30" customHeight="1" thickBot="1" x14ac:dyDescent="0.3">
      <c r="A133" s="575"/>
      <c r="B133" s="776" t="s">
        <v>453</v>
      </c>
      <c r="C133" s="777"/>
      <c r="D133" s="777"/>
      <c r="E133" s="777"/>
      <c r="F133" s="777"/>
      <c r="G133" s="777"/>
      <c r="H133" s="777"/>
      <c r="I133" s="777"/>
      <c r="J133" s="777"/>
      <c r="K133" s="778"/>
      <c r="L133" s="515"/>
    </row>
    <row r="134" spans="1:12" s="500" customFormat="1" ht="18" customHeight="1" thickBot="1" x14ac:dyDescent="0.3">
      <c r="A134" s="760" t="s">
        <v>45</v>
      </c>
      <c r="B134" s="761"/>
      <c r="C134" s="761"/>
      <c r="D134" s="761"/>
      <c r="E134" s="761"/>
      <c r="F134" s="762"/>
      <c r="G134" s="555">
        <f>SUM(G129:G129)</f>
        <v>113</v>
      </c>
      <c r="H134" s="556"/>
      <c r="I134" s="557">
        <f>SUM(I129:I132)</f>
        <v>0</v>
      </c>
      <c r="J134" s="558" t="s">
        <v>24</v>
      </c>
      <c r="K134" s="559">
        <f>SUM(K129,K132)</f>
        <v>0</v>
      </c>
      <c r="L134" s="515"/>
    </row>
    <row r="135" spans="1:12" s="500" customFormat="1" ht="4.5" customHeight="1" x14ac:dyDescent="0.25">
      <c r="A135" s="582"/>
      <c r="B135" s="583"/>
      <c r="C135" s="560"/>
      <c r="D135" s="560"/>
      <c r="E135" s="560"/>
      <c r="F135" s="560"/>
      <c r="G135" s="560"/>
      <c r="H135" s="561"/>
      <c r="I135" s="562"/>
      <c r="J135" s="563"/>
      <c r="K135" s="564"/>
      <c r="L135" s="515"/>
    </row>
    <row r="136" spans="1:12" s="500" customFormat="1" ht="24" customHeight="1" thickBot="1" x14ac:dyDescent="0.3">
      <c r="A136" s="576"/>
      <c r="B136" s="763" t="s">
        <v>400</v>
      </c>
      <c r="C136" s="678"/>
      <c r="D136" s="678"/>
      <c r="E136" s="678"/>
      <c r="F136" s="679"/>
      <c r="G136" s="577">
        <v>0</v>
      </c>
      <c r="H136" s="578"/>
      <c r="I136" s="579"/>
      <c r="J136" s="580"/>
      <c r="K136" s="572"/>
      <c r="L136" s="515"/>
    </row>
    <row r="137" spans="1:12" s="500" customFormat="1" ht="6" customHeight="1" thickBot="1" x14ac:dyDescent="0.3">
      <c r="A137" s="779"/>
      <c r="B137" s="780"/>
      <c r="C137" s="780"/>
      <c r="D137" s="780"/>
      <c r="E137" s="780"/>
      <c r="F137" s="780"/>
      <c r="G137" s="780"/>
      <c r="H137" s="780"/>
      <c r="I137" s="780"/>
      <c r="J137" s="780"/>
      <c r="K137" s="781"/>
      <c r="L137" s="515"/>
    </row>
    <row r="138" spans="1:12" s="500" customFormat="1" ht="30" customHeight="1" thickBot="1" x14ac:dyDescent="0.3">
      <c r="A138" s="798" t="s">
        <v>92</v>
      </c>
      <c r="B138" s="799"/>
      <c r="C138" s="788"/>
      <c r="D138" s="789"/>
      <c r="E138" s="789"/>
      <c r="F138" s="790"/>
      <c r="G138" s="531" t="s">
        <v>368</v>
      </c>
      <c r="H138" s="532" t="s">
        <v>439</v>
      </c>
      <c r="I138" s="533" t="s">
        <v>95</v>
      </c>
      <c r="J138" s="534" t="s">
        <v>93</v>
      </c>
      <c r="K138" s="535" t="s">
        <v>94</v>
      </c>
      <c r="L138" s="515"/>
    </row>
    <row r="139" spans="1:12" s="500" customFormat="1" ht="24" customHeight="1" x14ac:dyDescent="0.25">
      <c r="A139" s="764" t="s">
        <v>464</v>
      </c>
      <c r="B139" s="765"/>
      <c r="C139" s="766"/>
      <c r="D139" s="766"/>
      <c r="E139" s="766"/>
      <c r="F139" s="766"/>
      <c r="G139" s="766"/>
      <c r="H139" s="766"/>
      <c r="I139" s="766"/>
      <c r="J139" s="766"/>
      <c r="K139" s="767"/>
      <c r="L139" s="515"/>
    </row>
    <row r="140" spans="1:12" s="500" customFormat="1" ht="30" customHeight="1" x14ac:dyDescent="0.25">
      <c r="A140" s="782" t="s">
        <v>467</v>
      </c>
      <c r="B140" s="783"/>
      <c r="C140" s="768" t="s">
        <v>466</v>
      </c>
      <c r="D140" s="769"/>
      <c r="E140" s="769"/>
      <c r="F140" s="770"/>
      <c r="G140" s="588">
        <v>68.83</v>
      </c>
      <c r="H140" s="537">
        <v>0</v>
      </c>
      <c r="I140" s="538">
        <f t="shared" ref="I140" si="24">G140*H140</f>
        <v>0</v>
      </c>
      <c r="J140" s="539">
        <v>1</v>
      </c>
      <c r="K140" s="540">
        <f t="shared" ref="K140" si="25">I140*J140</f>
        <v>0</v>
      </c>
      <c r="L140" s="515"/>
    </row>
    <row r="141" spans="1:12" s="500" customFormat="1" ht="4.5" customHeight="1" x14ac:dyDescent="0.25">
      <c r="A141" s="565"/>
      <c r="B141" s="573"/>
      <c r="C141" s="771"/>
      <c r="D141" s="772"/>
      <c r="E141" s="772"/>
      <c r="F141" s="773"/>
      <c r="G141" s="542"/>
      <c r="H141" s="543"/>
      <c r="I141" s="544"/>
      <c r="J141" s="545"/>
      <c r="K141" s="546"/>
      <c r="L141" s="515"/>
    </row>
    <row r="142" spans="1:12" s="500" customFormat="1" ht="30" customHeight="1" x14ac:dyDescent="0.25">
      <c r="A142" s="565"/>
      <c r="B142" s="774"/>
      <c r="C142" s="671"/>
      <c r="D142" s="671"/>
      <c r="E142" s="671"/>
      <c r="F142" s="672"/>
      <c r="G142" s="547" t="s">
        <v>369</v>
      </c>
      <c r="H142" s="548" t="s">
        <v>434</v>
      </c>
      <c r="I142" s="566"/>
      <c r="J142" s="549"/>
      <c r="K142" s="550" t="s">
        <v>372</v>
      </c>
      <c r="L142" s="515"/>
    </row>
    <row r="143" spans="1:12" s="500" customFormat="1" ht="30" customHeight="1" x14ac:dyDescent="0.25">
      <c r="A143" s="565"/>
      <c r="B143" s="775" t="s">
        <v>442</v>
      </c>
      <c r="C143" s="671"/>
      <c r="D143" s="671"/>
      <c r="E143" s="671"/>
      <c r="F143" s="672"/>
      <c r="G143" s="551">
        <v>0</v>
      </c>
      <c r="H143" s="552">
        <v>0</v>
      </c>
      <c r="I143" s="553">
        <f>G143*H143</f>
        <v>0</v>
      </c>
      <c r="J143" s="554">
        <v>1</v>
      </c>
      <c r="K143" s="540">
        <f>I143</f>
        <v>0</v>
      </c>
      <c r="L143" s="515"/>
    </row>
    <row r="144" spans="1:12" s="500" customFormat="1" ht="30" customHeight="1" thickBot="1" x14ac:dyDescent="0.3">
      <c r="A144" s="575"/>
      <c r="B144" s="776" t="s">
        <v>453</v>
      </c>
      <c r="C144" s="777"/>
      <c r="D144" s="777"/>
      <c r="E144" s="777"/>
      <c r="F144" s="777"/>
      <c r="G144" s="777"/>
      <c r="H144" s="777"/>
      <c r="I144" s="777"/>
      <c r="J144" s="777"/>
      <c r="K144" s="778"/>
      <c r="L144" s="515"/>
    </row>
    <row r="145" spans="1:12" s="500" customFormat="1" ht="18" customHeight="1" thickBot="1" x14ac:dyDescent="0.3">
      <c r="A145" s="760" t="s">
        <v>45</v>
      </c>
      <c r="B145" s="761"/>
      <c r="C145" s="761"/>
      <c r="D145" s="761"/>
      <c r="E145" s="761"/>
      <c r="F145" s="762"/>
      <c r="G145" s="555">
        <f>SUM(G140:G140)</f>
        <v>68.83</v>
      </c>
      <c r="H145" s="556"/>
      <c r="I145" s="557">
        <f>SUM(I140:I143)</f>
        <v>0</v>
      </c>
      <c r="J145" s="558" t="s">
        <v>24</v>
      </c>
      <c r="K145" s="559">
        <f>SUM(K140,K143)</f>
        <v>0</v>
      </c>
      <c r="L145" s="515"/>
    </row>
    <row r="146" spans="1:12" s="500" customFormat="1" ht="4.5" customHeight="1" x14ac:dyDescent="0.25">
      <c r="A146" s="582"/>
      <c r="B146" s="583"/>
      <c r="C146" s="560"/>
      <c r="D146" s="560"/>
      <c r="E146" s="560"/>
      <c r="F146" s="560"/>
      <c r="G146" s="560"/>
      <c r="H146" s="561"/>
      <c r="I146" s="562"/>
      <c r="J146" s="563"/>
      <c r="K146" s="564"/>
      <c r="L146" s="515"/>
    </row>
    <row r="147" spans="1:12" s="500" customFormat="1" ht="24" customHeight="1" thickBot="1" x14ac:dyDescent="0.3">
      <c r="A147" s="576"/>
      <c r="B147" s="763" t="s">
        <v>400</v>
      </c>
      <c r="C147" s="678"/>
      <c r="D147" s="678"/>
      <c r="E147" s="678"/>
      <c r="F147" s="679"/>
      <c r="G147" s="577">
        <v>0</v>
      </c>
      <c r="H147" s="578"/>
      <c r="I147" s="579"/>
      <c r="J147" s="580"/>
      <c r="K147" s="572"/>
      <c r="L147" s="515"/>
    </row>
    <row r="148" spans="1:12" s="500" customFormat="1" ht="6" customHeight="1" thickBot="1" x14ac:dyDescent="0.3">
      <c r="A148" s="779"/>
      <c r="B148" s="780"/>
      <c r="C148" s="780"/>
      <c r="D148" s="780"/>
      <c r="E148" s="780"/>
      <c r="F148" s="780"/>
      <c r="G148" s="780"/>
      <c r="H148" s="780"/>
      <c r="I148" s="780"/>
      <c r="J148" s="780"/>
      <c r="K148" s="781"/>
      <c r="L148" s="515"/>
    </row>
    <row r="149" spans="1:12" s="500" customFormat="1" ht="30" customHeight="1" thickBot="1" x14ac:dyDescent="0.3">
      <c r="A149" s="798" t="s">
        <v>92</v>
      </c>
      <c r="B149" s="799"/>
      <c r="C149" s="788"/>
      <c r="D149" s="789"/>
      <c r="E149" s="789"/>
      <c r="F149" s="790"/>
      <c r="G149" s="531" t="s">
        <v>368</v>
      </c>
      <c r="H149" s="532" t="s">
        <v>439</v>
      </c>
      <c r="I149" s="533" t="s">
        <v>95</v>
      </c>
      <c r="J149" s="534" t="s">
        <v>93</v>
      </c>
      <c r="K149" s="535" t="s">
        <v>94</v>
      </c>
      <c r="L149" s="515"/>
    </row>
    <row r="150" spans="1:12" s="500" customFormat="1" ht="24" customHeight="1" x14ac:dyDescent="0.25">
      <c r="A150" s="764" t="s">
        <v>468</v>
      </c>
      <c r="B150" s="765"/>
      <c r="C150" s="766"/>
      <c r="D150" s="766"/>
      <c r="E150" s="766"/>
      <c r="F150" s="766"/>
      <c r="G150" s="766"/>
      <c r="H150" s="766"/>
      <c r="I150" s="766"/>
      <c r="J150" s="766"/>
      <c r="K150" s="767"/>
      <c r="L150" s="515"/>
    </row>
    <row r="151" spans="1:12" s="500" customFormat="1" ht="30" customHeight="1" x14ac:dyDescent="0.25">
      <c r="A151" s="782" t="s">
        <v>469</v>
      </c>
      <c r="B151" s="783"/>
      <c r="C151" s="768" t="s">
        <v>475</v>
      </c>
      <c r="D151" s="769"/>
      <c r="E151" s="769"/>
      <c r="F151" s="770"/>
      <c r="G151" s="588">
        <v>1281.96</v>
      </c>
      <c r="H151" s="537">
        <v>0</v>
      </c>
      <c r="I151" s="538">
        <f t="shared" ref="I151" si="26">G151*H151</f>
        <v>0</v>
      </c>
      <c r="J151" s="539">
        <v>1</v>
      </c>
      <c r="K151" s="540">
        <f t="shared" ref="K151" si="27">I151*J151</f>
        <v>0</v>
      </c>
      <c r="L151" s="515"/>
    </row>
    <row r="152" spans="1:12" s="500" customFormat="1" ht="4.5" customHeight="1" x14ac:dyDescent="0.25">
      <c r="A152" s="565"/>
      <c r="B152" s="573"/>
      <c r="C152" s="771"/>
      <c r="D152" s="772"/>
      <c r="E152" s="772"/>
      <c r="F152" s="773"/>
      <c r="G152" s="542"/>
      <c r="H152" s="543"/>
      <c r="I152" s="544"/>
      <c r="J152" s="545"/>
      <c r="K152" s="546"/>
      <c r="L152" s="515"/>
    </row>
    <row r="153" spans="1:12" s="500" customFormat="1" ht="30" customHeight="1" x14ac:dyDescent="0.25">
      <c r="A153" s="565"/>
      <c r="B153" s="774"/>
      <c r="C153" s="671"/>
      <c r="D153" s="671"/>
      <c r="E153" s="671"/>
      <c r="F153" s="672"/>
      <c r="G153" s="547" t="s">
        <v>369</v>
      </c>
      <c r="H153" s="548" t="s">
        <v>434</v>
      </c>
      <c r="I153" s="566"/>
      <c r="J153" s="549"/>
      <c r="K153" s="550" t="s">
        <v>372</v>
      </c>
      <c r="L153" s="515"/>
    </row>
    <row r="154" spans="1:12" s="500" customFormat="1" ht="30" customHeight="1" x14ac:dyDescent="0.25">
      <c r="A154" s="565"/>
      <c r="B154" s="775" t="s">
        <v>442</v>
      </c>
      <c r="C154" s="671"/>
      <c r="D154" s="671"/>
      <c r="E154" s="671"/>
      <c r="F154" s="672"/>
      <c r="G154" s="551">
        <v>0</v>
      </c>
      <c r="H154" s="552">
        <v>0</v>
      </c>
      <c r="I154" s="553">
        <f>G154*H154</f>
        <v>0</v>
      </c>
      <c r="J154" s="554">
        <v>1</v>
      </c>
      <c r="K154" s="540">
        <f>I154</f>
        <v>0</v>
      </c>
      <c r="L154" s="515"/>
    </row>
    <row r="155" spans="1:12" s="500" customFormat="1" ht="30" customHeight="1" thickBot="1" x14ac:dyDescent="0.3">
      <c r="A155" s="575"/>
      <c r="B155" s="776" t="s">
        <v>470</v>
      </c>
      <c r="C155" s="777"/>
      <c r="D155" s="777"/>
      <c r="E155" s="777"/>
      <c r="F155" s="777"/>
      <c r="G155" s="777"/>
      <c r="H155" s="777"/>
      <c r="I155" s="777"/>
      <c r="J155" s="777"/>
      <c r="K155" s="778"/>
      <c r="L155" s="515"/>
    </row>
    <row r="156" spans="1:12" s="500" customFormat="1" ht="18" customHeight="1" thickBot="1" x14ac:dyDescent="0.3">
      <c r="A156" s="760" t="s">
        <v>45</v>
      </c>
      <c r="B156" s="761"/>
      <c r="C156" s="761"/>
      <c r="D156" s="761"/>
      <c r="E156" s="761"/>
      <c r="F156" s="762"/>
      <c r="G156" s="555">
        <f>SUM(G151:G151)</f>
        <v>1281.96</v>
      </c>
      <c r="H156" s="556"/>
      <c r="I156" s="557">
        <f>SUM(I151:I154)</f>
        <v>0</v>
      </c>
      <c r="J156" s="558" t="s">
        <v>24</v>
      </c>
      <c r="K156" s="559">
        <f>SUM(K151,K154)</f>
        <v>0</v>
      </c>
      <c r="L156" s="515"/>
    </row>
    <row r="157" spans="1:12" s="500" customFormat="1" ht="4.5" customHeight="1" x14ac:dyDescent="0.25">
      <c r="A157" s="582"/>
      <c r="B157" s="583"/>
      <c r="C157" s="560"/>
      <c r="D157" s="560"/>
      <c r="E157" s="560"/>
      <c r="F157" s="560"/>
      <c r="G157" s="560"/>
      <c r="H157" s="561"/>
      <c r="I157" s="562"/>
      <c r="J157" s="563"/>
      <c r="K157" s="564"/>
      <c r="L157" s="515"/>
    </row>
    <row r="158" spans="1:12" s="500" customFormat="1" ht="24" customHeight="1" thickBot="1" x14ac:dyDescent="0.3">
      <c r="A158" s="576"/>
      <c r="B158" s="763" t="s">
        <v>400</v>
      </c>
      <c r="C158" s="678"/>
      <c r="D158" s="678"/>
      <c r="E158" s="678"/>
      <c r="F158" s="679"/>
      <c r="G158" s="577">
        <v>0</v>
      </c>
      <c r="H158" s="578"/>
      <c r="I158" s="579"/>
      <c r="J158" s="580"/>
      <c r="K158" s="572"/>
      <c r="L158" s="515"/>
    </row>
    <row r="159" spans="1:12" s="500" customFormat="1" ht="12" customHeight="1" thickBot="1" x14ac:dyDescent="0.3">
      <c r="A159" s="779"/>
      <c r="B159" s="853"/>
      <c r="C159" s="853"/>
      <c r="D159" s="853"/>
      <c r="E159" s="853"/>
      <c r="F159" s="853"/>
      <c r="G159" s="853"/>
      <c r="H159" s="853"/>
      <c r="I159" s="853"/>
      <c r="J159" s="853"/>
      <c r="K159" s="854"/>
      <c r="L159" s="515"/>
    </row>
    <row r="160" spans="1:12" s="357" customFormat="1" ht="45" customHeight="1" thickBot="1" x14ac:dyDescent="0.3">
      <c r="A160" s="856" t="s">
        <v>435</v>
      </c>
      <c r="B160" s="857"/>
      <c r="C160" s="858" t="s">
        <v>436</v>
      </c>
      <c r="D160" s="859"/>
      <c r="E160" s="859"/>
      <c r="F160" s="860"/>
      <c r="G160" s="590">
        <v>1</v>
      </c>
      <c r="H160" s="589">
        <f>'Std.-VRS 2026 GlasR'!D71</f>
        <v>18.399999999999999</v>
      </c>
      <c r="I160" s="591">
        <f>G160*H160</f>
        <v>18.399999999999999</v>
      </c>
      <c r="J160" s="592" t="s">
        <v>24</v>
      </c>
      <c r="K160" s="593" t="s">
        <v>24</v>
      </c>
      <c r="L160" s="328"/>
    </row>
    <row r="161" spans="1:12" s="357" customFormat="1" ht="12" customHeight="1" thickBot="1" x14ac:dyDescent="0.3">
      <c r="A161" s="855"/>
      <c r="B161" s="853"/>
      <c r="C161" s="853"/>
      <c r="D161" s="853"/>
      <c r="E161" s="853"/>
      <c r="F161" s="853"/>
      <c r="G161" s="853"/>
      <c r="H161" s="853"/>
      <c r="I161" s="853"/>
      <c r="J161" s="853"/>
      <c r="K161" s="854"/>
      <c r="L161" s="328"/>
    </row>
    <row r="162" spans="1:12" s="357" customFormat="1" ht="36" customHeight="1" x14ac:dyDescent="0.25">
      <c r="A162" s="596" t="s">
        <v>373</v>
      </c>
      <c r="B162" s="861" t="s">
        <v>476</v>
      </c>
      <c r="C162" s="862"/>
      <c r="D162" s="862"/>
      <c r="E162" s="862"/>
      <c r="F162" s="862"/>
      <c r="G162" s="862"/>
      <c r="H162" s="862"/>
      <c r="I162" s="862"/>
      <c r="J162" s="862"/>
      <c r="K162" s="863"/>
      <c r="L162" s="328"/>
    </row>
    <row r="163" spans="1:12" s="500" customFormat="1" ht="18" customHeight="1" x14ac:dyDescent="0.25">
      <c r="A163" s="597"/>
      <c r="B163" s="594" t="s">
        <v>460</v>
      </c>
      <c r="C163" s="595"/>
      <c r="D163" s="595"/>
      <c r="E163" s="595"/>
      <c r="F163" s="595"/>
      <c r="G163" s="595"/>
      <c r="H163" s="595"/>
      <c r="I163" s="595"/>
      <c r="J163" s="595"/>
      <c r="K163" s="598"/>
      <c r="L163" s="515"/>
    </row>
    <row r="164" spans="1:12" s="500" customFormat="1" ht="18" customHeight="1" x14ac:dyDescent="0.25">
      <c r="A164" s="597"/>
      <c r="B164" s="594" t="s">
        <v>461</v>
      </c>
      <c r="C164" s="595"/>
      <c r="D164" s="595"/>
      <c r="E164" s="595"/>
      <c r="F164" s="595"/>
      <c r="G164" s="595"/>
      <c r="H164" s="595"/>
      <c r="I164" s="595"/>
      <c r="J164" s="595"/>
      <c r="K164" s="598"/>
      <c r="L164" s="515"/>
    </row>
    <row r="165" spans="1:12" s="357" customFormat="1" ht="18" customHeight="1" thickBot="1" x14ac:dyDescent="0.3">
      <c r="A165" s="599"/>
      <c r="B165" s="837" t="s">
        <v>462</v>
      </c>
      <c r="C165" s="838"/>
      <c r="D165" s="838"/>
      <c r="E165" s="838"/>
      <c r="F165" s="838"/>
      <c r="G165" s="838"/>
      <c r="H165" s="838"/>
      <c r="I165" s="838"/>
      <c r="J165" s="838"/>
      <c r="K165" s="839"/>
      <c r="L165" s="328"/>
    </row>
    <row r="166" spans="1:12" s="357" customFormat="1" ht="3" customHeight="1" thickBot="1" x14ac:dyDescent="0.3">
      <c r="A166" s="569"/>
      <c r="B166" s="570"/>
      <c r="C166" s="570"/>
      <c r="D166" s="570"/>
      <c r="E166" s="570"/>
      <c r="F166" s="570"/>
      <c r="G166" s="570"/>
      <c r="H166" s="570"/>
      <c r="I166" s="570"/>
      <c r="J166" s="570"/>
      <c r="K166" s="570"/>
      <c r="L166" s="328"/>
    </row>
    <row r="167" spans="1:12" s="357" customFormat="1" ht="24" customHeight="1" x14ac:dyDescent="0.25">
      <c r="A167" s="842" t="s">
        <v>459</v>
      </c>
      <c r="B167" s="843"/>
      <c r="C167" s="843"/>
      <c r="D167" s="843"/>
      <c r="E167" s="843"/>
      <c r="F167" s="843"/>
      <c r="G167" s="843"/>
      <c r="H167" s="843"/>
      <c r="I167" s="843"/>
      <c r="J167" s="843"/>
      <c r="K167" s="844"/>
      <c r="L167" s="328"/>
    </row>
    <row r="168" spans="1:12" s="357" customFormat="1" ht="30" customHeight="1" x14ac:dyDescent="0.25">
      <c r="A168" s="845"/>
      <c r="B168" s="846"/>
      <c r="C168" s="846"/>
      <c r="D168" s="846"/>
      <c r="E168" s="846"/>
      <c r="F168" s="846"/>
      <c r="G168" s="846"/>
      <c r="H168" s="846"/>
      <c r="I168" s="846"/>
      <c r="J168" s="846"/>
      <c r="K168" s="847"/>
      <c r="L168" s="328"/>
    </row>
    <row r="169" spans="1:12" s="357" customFormat="1" ht="30" customHeight="1" thickBot="1" x14ac:dyDescent="0.3">
      <c r="A169" s="848"/>
      <c r="B169" s="849"/>
      <c r="C169" s="849"/>
      <c r="D169" s="849"/>
      <c r="E169" s="849"/>
      <c r="F169" s="849"/>
      <c r="G169" s="849"/>
      <c r="H169" s="849"/>
      <c r="I169" s="849"/>
      <c r="J169" s="849"/>
      <c r="K169" s="850"/>
      <c r="L169" s="328"/>
    </row>
    <row r="170" spans="1:12" s="357" customFormat="1" ht="30" customHeight="1" x14ac:dyDescent="0.25">
      <c r="A170" s="505"/>
      <c r="B170" s="505"/>
      <c r="C170" s="505"/>
      <c r="D170" s="505"/>
      <c r="E170" s="505"/>
      <c r="F170" s="505"/>
      <c r="G170" s="505"/>
      <c r="H170" s="505"/>
      <c r="I170" s="505"/>
      <c r="J170" s="505"/>
      <c r="K170" s="505"/>
      <c r="L170" s="328"/>
    </row>
    <row r="171" spans="1:12" s="357" customFormat="1" ht="40.5" customHeight="1" x14ac:dyDescent="0.25">
      <c r="A171" s="505"/>
      <c r="B171" s="505"/>
      <c r="C171" s="864"/>
      <c r="D171" s="864"/>
      <c r="E171" s="864"/>
      <c r="F171" s="864"/>
      <c r="G171" s="505"/>
      <c r="H171" s="505"/>
      <c r="I171" s="505"/>
      <c r="J171" s="505"/>
      <c r="K171" s="505"/>
      <c r="L171" s="328"/>
    </row>
    <row r="172" spans="1:12" s="357" customFormat="1" ht="27" customHeight="1" x14ac:dyDescent="0.25">
      <c r="A172" s="505"/>
      <c r="B172" s="505"/>
      <c r="C172" s="505"/>
      <c r="D172" s="505"/>
      <c r="E172" s="505"/>
      <c r="F172" s="505"/>
      <c r="G172" s="505"/>
      <c r="H172" s="505"/>
      <c r="I172" s="505"/>
      <c r="J172" s="505"/>
      <c r="K172" s="505"/>
      <c r="L172" s="328"/>
    </row>
    <row r="173" spans="1:12" s="357" customFormat="1" ht="19.5" customHeight="1" x14ac:dyDescent="0.25">
      <c r="A173" s="505"/>
      <c r="B173" s="505"/>
      <c r="C173" s="505"/>
      <c r="D173" s="505"/>
      <c r="E173" s="505"/>
      <c r="F173" s="505"/>
      <c r="G173" s="505"/>
      <c r="H173" s="505"/>
      <c r="I173" s="505"/>
      <c r="J173" s="505"/>
      <c r="K173" s="505"/>
      <c r="L173" s="328"/>
    </row>
    <row r="174" spans="1:12" s="357" customFormat="1" ht="4.5" customHeight="1" x14ac:dyDescent="0.25">
      <c r="A174" s="505"/>
      <c r="B174" s="505"/>
      <c r="C174" s="505"/>
      <c r="D174" s="505"/>
      <c r="E174" s="505"/>
      <c r="F174" s="505"/>
      <c r="G174" s="505"/>
      <c r="H174" s="505"/>
      <c r="I174" s="505"/>
      <c r="J174" s="505"/>
      <c r="K174" s="505"/>
      <c r="L174" s="328"/>
    </row>
    <row r="175" spans="1:12" s="357" customFormat="1" ht="18" customHeight="1" x14ac:dyDescent="0.25">
      <c r="A175" s="505"/>
      <c r="B175" s="505"/>
      <c r="C175" s="505"/>
      <c r="D175" s="505"/>
      <c r="E175" s="505"/>
      <c r="F175" s="505"/>
      <c r="G175" s="505"/>
      <c r="H175" s="505"/>
      <c r="I175" s="505"/>
      <c r="J175" s="505"/>
      <c r="K175" s="505"/>
      <c r="L175" s="328"/>
    </row>
    <row r="176" spans="1:12" s="357" customFormat="1" ht="4.5" customHeight="1" x14ac:dyDescent="0.25">
      <c r="A176" s="505"/>
      <c r="B176" s="505"/>
      <c r="C176" s="505"/>
      <c r="D176" s="505"/>
      <c r="E176" s="505"/>
      <c r="F176" s="505"/>
      <c r="G176" s="505"/>
      <c r="H176" s="505"/>
      <c r="I176" s="505"/>
      <c r="J176" s="505"/>
      <c r="K176" s="505"/>
      <c r="L176" s="328"/>
    </row>
    <row r="177" spans="1:12" s="357" customFormat="1" ht="45" customHeight="1" x14ac:dyDescent="0.25">
      <c r="A177" s="505"/>
      <c r="B177" s="505"/>
      <c r="C177" s="505"/>
      <c r="D177" s="505"/>
      <c r="E177" s="505"/>
      <c r="F177" s="505"/>
      <c r="G177" s="505"/>
      <c r="H177" s="505"/>
      <c r="I177" s="505"/>
      <c r="J177" s="505"/>
      <c r="K177" s="505"/>
      <c r="L177" s="328"/>
    </row>
    <row r="178" spans="1:12" s="357" customFormat="1" ht="6" customHeight="1" x14ac:dyDescent="0.25">
      <c r="A178" s="505"/>
      <c r="B178" s="505"/>
      <c r="C178" s="505"/>
      <c r="D178" s="505"/>
      <c r="E178" s="505"/>
      <c r="F178" s="505"/>
      <c r="G178" s="505"/>
      <c r="H178" s="505"/>
      <c r="I178" s="505"/>
      <c r="J178" s="505"/>
      <c r="K178" s="505"/>
      <c r="L178" s="328"/>
    </row>
    <row r="179" spans="1:12" s="357" customFormat="1" ht="27" customHeight="1" x14ac:dyDescent="0.25">
      <c r="A179" s="505"/>
      <c r="B179" s="505"/>
      <c r="C179" s="505"/>
      <c r="D179" s="505"/>
      <c r="E179" s="505"/>
      <c r="F179" s="505"/>
      <c r="G179" s="505"/>
      <c r="H179" s="505"/>
      <c r="I179" s="505"/>
      <c r="J179" s="505"/>
      <c r="K179" s="505"/>
      <c r="L179" s="328"/>
    </row>
    <row r="180" spans="1:12" s="357" customFormat="1" ht="18" customHeight="1" x14ac:dyDescent="0.25">
      <c r="A180" s="505"/>
      <c r="B180" s="505"/>
      <c r="C180" s="505"/>
      <c r="D180" s="505"/>
      <c r="E180" s="505"/>
      <c r="F180" s="505"/>
      <c r="G180" s="505"/>
      <c r="H180" s="505"/>
      <c r="I180" s="505"/>
      <c r="J180" s="505"/>
      <c r="K180" s="505"/>
      <c r="L180" s="328"/>
    </row>
    <row r="181" spans="1:12" s="357" customFormat="1" ht="18" customHeight="1" x14ac:dyDescent="0.25">
      <c r="A181" s="505"/>
      <c r="B181" s="505"/>
      <c r="C181" s="505"/>
      <c r="D181" s="505"/>
      <c r="E181" s="505"/>
      <c r="F181" s="505"/>
      <c r="G181" s="505"/>
      <c r="H181" s="505"/>
      <c r="I181" s="505"/>
      <c r="J181" s="505"/>
      <c r="K181" s="505"/>
      <c r="L181" s="328"/>
    </row>
    <row r="182" spans="1:12" s="357" customFormat="1" ht="40.5" customHeight="1" x14ac:dyDescent="0.25">
      <c r="A182" s="505"/>
      <c r="B182" s="505"/>
      <c r="C182" s="505"/>
      <c r="D182" s="505"/>
      <c r="E182" s="505"/>
      <c r="F182" s="505"/>
      <c r="G182" s="505"/>
      <c r="H182" s="505"/>
      <c r="I182" s="505"/>
      <c r="J182" s="505"/>
      <c r="K182" s="505"/>
      <c r="L182" s="328"/>
    </row>
    <row r="183" spans="1:12" s="357" customFormat="1" ht="40.5" customHeight="1" x14ac:dyDescent="0.25">
      <c r="A183" s="505"/>
      <c r="B183" s="505"/>
      <c r="C183" s="505"/>
      <c r="D183" s="505"/>
      <c r="E183" s="505"/>
      <c r="F183" s="505"/>
      <c r="G183" s="505"/>
      <c r="H183" s="505"/>
      <c r="I183" s="505"/>
      <c r="J183" s="505"/>
      <c r="K183" s="505"/>
      <c r="L183" s="328"/>
    </row>
    <row r="184" spans="1:12" s="357" customFormat="1" ht="40.5" customHeight="1" x14ac:dyDescent="0.25">
      <c r="A184" s="505"/>
      <c r="B184" s="505"/>
      <c r="C184" s="505"/>
      <c r="D184" s="505"/>
      <c r="E184" s="505"/>
      <c r="F184" s="505"/>
      <c r="G184" s="505"/>
      <c r="H184" s="505"/>
      <c r="I184" s="505"/>
      <c r="J184" s="505"/>
      <c r="K184" s="505"/>
      <c r="L184" s="328"/>
    </row>
    <row r="185" spans="1:12" s="357" customFormat="1" ht="40.5" customHeight="1" x14ac:dyDescent="0.25">
      <c r="A185" s="505"/>
      <c r="B185" s="505"/>
      <c r="C185" s="505"/>
      <c r="D185" s="505"/>
      <c r="E185" s="505"/>
      <c r="F185" s="505"/>
      <c r="G185" s="505"/>
      <c r="H185" s="505"/>
      <c r="I185" s="505"/>
      <c r="J185" s="505"/>
      <c r="K185" s="505"/>
      <c r="L185" s="328"/>
    </row>
    <row r="186" spans="1:12" s="357" customFormat="1" ht="4.5" customHeight="1" x14ac:dyDescent="0.25">
      <c r="A186" s="505"/>
      <c r="B186" s="505"/>
      <c r="C186" s="505"/>
      <c r="D186" s="505"/>
      <c r="E186" s="505"/>
      <c r="F186" s="505"/>
      <c r="G186" s="505"/>
      <c r="H186" s="505"/>
      <c r="I186" s="505"/>
      <c r="J186" s="505"/>
      <c r="K186" s="505"/>
      <c r="L186" s="328"/>
    </row>
    <row r="187" spans="1:12" s="357" customFormat="1" ht="27" customHeight="1" x14ac:dyDescent="0.25">
      <c r="A187" s="505"/>
      <c r="B187" s="505"/>
      <c r="C187" s="505"/>
      <c r="D187" s="505"/>
      <c r="E187" s="505"/>
      <c r="F187" s="505"/>
      <c r="G187" s="505"/>
      <c r="H187" s="505"/>
      <c r="I187" s="505"/>
      <c r="J187" s="505"/>
      <c r="K187" s="505"/>
      <c r="L187" s="328"/>
    </row>
    <row r="188" spans="1:12" s="357" customFormat="1" ht="18" customHeight="1" x14ac:dyDescent="0.25">
      <c r="A188" s="505"/>
      <c r="B188" s="505"/>
      <c r="C188" s="505"/>
      <c r="D188" s="505"/>
      <c r="E188" s="505"/>
      <c r="F188" s="505"/>
      <c r="G188" s="505"/>
      <c r="H188" s="505"/>
      <c r="I188" s="505"/>
      <c r="J188" s="505"/>
      <c r="K188" s="505"/>
      <c r="L188" s="328"/>
    </row>
    <row r="189" spans="1:12" s="357" customFormat="1" ht="4.5" customHeight="1" x14ac:dyDescent="0.25">
      <c r="A189" s="505"/>
      <c r="B189" s="505"/>
      <c r="C189" s="505"/>
      <c r="D189" s="505"/>
      <c r="E189" s="505"/>
      <c r="F189" s="505"/>
      <c r="G189" s="505"/>
      <c r="H189" s="505"/>
      <c r="I189" s="505"/>
      <c r="J189" s="505"/>
      <c r="K189" s="505"/>
      <c r="L189" s="328"/>
    </row>
    <row r="190" spans="1:12" s="357" customFormat="1" ht="18" customHeight="1" x14ac:dyDescent="0.25">
      <c r="A190" s="505"/>
      <c r="B190" s="505"/>
      <c r="C190" s="505"/>
      <c r="D190" s="505"/>
      <c r="E190" s="505"/>
      <c r="F190" s="505"/>
      <c r="G190" s="505"/>
      <c r="H190" s="505"/>
      <c r="I190" s="505"/>
      <c r="J190" s="505"/>
      <c r="K190" s="505"/>
      <c r="L190" s="328"/>
    </row>
    <row r="191" spans="1:12" s="357" customFormat="1" ht="4.5" customHeight="1" x14ac:dyDescent="0.25">
      <c r="A191" s="505"/>
      <c r="B191" s="505"/>
      <c r="C191" s="505"/>
      <c r="D191" s="505"/>
      <c r="E191" s="505"/>
      <c r="F191" s="505"/>
      <c r="G191" s="505"/>
      <c r="H191" s="505"/>
      <c r="I191" s="505"/>
      <c r="J191" s="505"/>
      <c r="K191" s="505"/>
      <c r="L191" s="328"/>
    </row>
    <row r="192" spans="1:12" s="357" customFormat="1" ht="45" customHeight="1" x14ac:dyDescent="0.25">
      <c r="A192" s="505"/>
      <c r="B192" s="505"/>
      <c r="C192" s="505"/>
      <c r="D192" s="505"/>
      <c r="E192" s="505"/>
      <c r="F192" s="505"/>
      <c r="G192" s="505"/>
      <c r="H192" s="505"/>
      <c r="I192" s="505"/>
      <c r="J192" s="505"/>
      <c r="K192" s="505"/>
      <c r="L192" s="328"/>
    </row>
    <row r="193" spans="1:12" s="357" customFormat="1" ht="6" customHeight="1" x14ac:dyDescent="0.25">
      <c r="A193" s="505"/>
      <c r="B193" s="505"/>
      <c r="C193" s="505"/>
      <c r="D193" s="505"/>
      <c r="E193" s="505"/>
      <c r="F193" s="505"/>
      <c r="G193" s="505"/>
      <c r="H193" s="505"/>
      <c r="I193" s="505"/>
      <c r="J193" s="505"/>
      <c r="K193" s="505"/>
      <c r="L193" s="328"/>
    </row>
    <row r="194" spans="1:12" s="357" customFormat="1" ht="27" customHeight="1" x14ac:dyDescent="0.25">
      <c r="A194" s="505"/>
      <c r="B194" s="505"/>
      <c r="C194" s="505"/>
      <c r="D194" s="505"/>
      <c r="E194" s="505"/>
      <c r="F194" s="505"/>
      <c r="G194" s="505"/>
      <c r="H194" s="505"/>
      <c r="I194" s="505"/>
      <c r="J194" s="505"/>
      <c r="K194" s="505"/>
      <c r="L194" s="328"/>
    </row>
    <row r="195" spans="1:12" s="357" customFormat="1" ht="18" customHeight="1" x14ac:dyDescent="0.25">
      <c r="A195" s="505"/>
      <c r="B195" s="505"/>
      <c r="C195" s="505"/>
      <c r="D195" s="505"/>
      <c r="E195" s="505"/>
      <c r="F195" s="505"/>
      <c r="G195" s="505"/>
      <c r="H195" s="505"/>
      <c r="I195" s="505"/>
      <c r="J195" s="505"/>
      <c r="K195" s="505"/>
      <c r="L195" s="328"/>
    </row>
    <row r="196" spans="1:12" s="357" customFormat="1" ht="18" customHeight="1" x14ac:dyDescent="0.25">
      <c r="A196" s="505"/>
      <c r="B196" s="505"/>
      <c r="C196" s="505"/>
      <c r="D196" s="505"/>
      <c r="E196" s="505"/>
      <c r="F196" s="505"/>
      <c r="G196" s="505"/>
      <c r="H196" s="505"/>
      <c r="I196" s="505"/>
      <c r="J196" s="505"/>
      <c r="K196" s="505"/>
      <c r="L196" s="328"/>
    </row>
    <row r="197" spans="1:12" s="357" customFormat="1" ht="40.5" customHeight="1" x14ac:dyDescent="0.25">
      <c r="A197" s="505"/>
      <c r="B197" s="505"/>
      <c r="C197" s="505"/>
      <c r="D197" s="505"/>
      <c r="E197" s="505"/>
      <c r="F197" s="505"/>
      <c r="G197" s="505"/>
      <c r="H197" s="505"/>
      <c r="I197" s="505"/>
      <c r="J197" s="505"/>
      <c r="K197" s="505"/>
      <c r="L197" s="328"/>
    </row>
    <row r="198" spans="1:12" s="357" customFormat="1" ht="40.5" customHeight="1" x14ac:dyDescent="0.25">
      <c r="A198" s="505"/>
      <c r="B198" s="505"/>
      <c r="C198" s="505"/>
      <c r="D198" s="505"/>
      <c r="E198" s="505"/>
      <c r="F198" s="505"/>
      <c r="G198" s="505"/>
      <c r="H198" s="505"/>
      <c r="I198" s="505"/>
      <c r="J198" s="505"/>
      <c r="K198" s="505"/>
      <c r="L198" s="328"/>
    </row>
    <row r="199" spans="1:12" s="357" customFormat="1" ht="40.5" customHeight="1" x14ac:dyDescent="0.25">
      <c r="A199" s="505"/>
      <c r="B199" s="505"/>
      <c r="C199" s="505"/>
      <c r="D199" s="505"/>
      <c r="E199" s="505"/>
      <c r="F199" s="505"/>
      <c r="G199" s="505"/>
      <c r="H199" s="505"/>
      <c r="I199" s="505"/>
      <c r="J199" s="505"/>
      <c r="K199" s="505"/>
      <c r="L199" s="328"/>
    </row>
    <row r="200" spans="1:12" s="357" customFormat="1" ht="40.5" customHeight="1" x14ac:dyDescent="0.25">
      <c r="A200" s="505"/>
      <c r="B200" s="505"/>
      <c r="C200" s="505"/>
      <c r="D200" s="505"/>
      <c r="E200" s="505"/>
      <c r="F200" s="505"/>
      <c r="G200" s="505"/>
      <c r="H200" s="505"/>
      <c r="I200" s="505"/>
      <c r="J200" s="505"/>
      <c r="K200" s="505"/>
      <c r="L200" s="328"/>
    </row>
    <row r="201" spans="1:12" s="357" customFormat="1" ht="4.5" customHeight="1" x14ac:dyDescent="0.25">
      <c r="A201" s="505"/>
      <c r="B201" s="505"/>
      <c r="C201" s="505"/>
      <c r="D201" s="505"/>
      <c r="E201" s="505"/>
      <c r="F201" s="505"/>
      <c r="G201" s="505"/>
      <c r="H201" s="505"/>
      <c r="I201" s="505"/>
      <c r="J201" s="505"/>
      <c r="K201" s="505"/>
      <c r="L201" s="328"/>
    </row>
    <row r="202" spans="1:12" s="357" customFormat="1" ht="27" customHeight="1" x14ac:dyDescent="0.25">
      <c r="A202" s="505"/>
      <c r="B202" s="505"/>
      <c r="C202" s="505"/>
      <c r="D202" s="505"/>
      <c r="E202" s="505"/>
      <c r="F202" s="505"/>
      <c r="G202" s="505"/>
      <c r="H202" s="505"/>
      <c r="I202" s="505"/>
      <c r="J202" s="505"/>
      <c r="K202" s="505"/>
      <c r="L202" s="328"/>
    </row>
    <row r="203" spans="1:12" s="357" customFormat="1" ht="19.5" customHeight="1" x14ac:dyDescent="0.25">
      <c r="A203" s="505"/>
      <c r="B203" s="505"/>
      <c r="C203" s="505"/>
      <c r="D203" s="505"/>
      <c r="E203" s="505"/>
      <c r="F203" s="505"/>
      <c r="G203" s="505"/>
      <c r="H203" s="505"/>
      <c r="I203" s="505"/>
      <c r="J203" s="505"/>
      <c r="K203" s="505"/>
      <c r="L203" s="328"/>
    </row>
    <row r="204" spans="1:12" s="357" customFormat="1" ht="4.5" customHeight="1" x14ac:dyDescent="0.25">
      <c r="A204" s="505"/>
      <c r="B204" s="505"/>
      <c r="C204" s="505"/>
      <c r="D204" s="505"/>
      <c r="E204" s="505"/>
      <c r="F204" s="505"/>
      <c r="G204" s="505"/>
      <c r="H204" s="505"/>
      <c r="I204" s="505"/>
      <c r="J204" s="505"/>
      <c r="K204" s="505"/>
      <c r="L204" s="328"/>
    </row>
    <row r="205" spans="1:12" s="357" customFormat="1" ht="18" customHeight="1" x14ac:dyDescent="0.25">
      <c r="A205" s="505"/>
      <c r="B205" s="505"/>
      <c r="C205" s="505"/>
      <c r="D205" s="505"/>
      <c r="E205" s="505"/>
      <c r="F205" s="505"/>
      <c r="G205" s="505"/>
      <c r="H205" s="505"/>
      <c r="I205" s="505"/>
      <c r="J205" s="505"/>
      <c r="K205" s="505"/>
      <c r="L205" s="328"/>
    </row>
    <row r="206" spans="1:12" s="357" customFormat="1" ht="4.5" customHeight="1" x14ac:dyDescent="0.25">
      <c r="A206" s="505"/>
      <c r="B206" s="505"/>
      <c r="C206" s="505"/>
      <c r="D206" s="505"/>
      <c r="E206" s="505"/>
      <c r="F206" s="505"/>
      <c r="G206" s="505"/>
      <c r="H206" s="505"/>
      <c r="I206" s="505"/>
      <c r="J206" s="505"/>
      <c r="K206" s="505"/>
      <c r="L206" s="328"/>
    </row>
    <row r="207" spans="1:12" s="357" customFormat="1" ht="45" customHeight="1" x14ac:dyDescent="0.25">
      <c r="A207" s="505"/>
      <c r="B207" s="505"/>
      <c r="C207" s="505"/>
      <c r="D207" s="505"/>
      <c r="E207" s="505"/>
      <c r="F207" s="505"/>
      <c r="G207" s="505"/>
      <c r="H207" s="505"/>
      <c r="I207" s="505"/>
      <c r="J207" s="505"/>
      <c r="K207" s="505"/>
      <c r="L207" s="328"/>
    </row>
    <row r="208" spans="1:12" s="357" customFormat="1" ht="6" customHeight="1" x14ac:dyDescent="0.25">
      <c r="A208" s="505"/>
      <c r="B208" s="505"/>
      <c r="C208" s="505"/>
      <c r="D208" s="505"/>
      <c r="E208" s="505"/>
      <c r="F208" s="505"/>
      <c r="G208" s="505"/>
      <c r="H208" s="505"/>
      <c r="I208" s="505"/>
      <c r="J208" s="505"/>
      <c r="K208" s="505"/>
      <c r="L208" s="328"/>
    </row>
    <row r="209" spans="1:12" s="357" customFormat="1" ht="27" customHeight="1" x14ac:dyDescent="0.25">
      <c r="A209" s="505"/>
      <c r="B209" s="505"/>
      <c r="C209" s="505"/>
      <c r="D209" s="505"/>
      <c r="E209" s="505"/>
      <c r="F209" s="505"/>
      <c r="G209" s="505"/>
      <c r="H209" s="505"/>
      <c r="I209" s="505"/>
      <c r="J209" s="505"/>
      <c r="K209" s="505"/>
      <c r="L209" s="328"/>
    </row>
    <row r="210" spans="1:12" s="357" customFormat="1" ht="18" customHeight="1" x14ac:dyDescent="0.25">
      <c r="A210" s="505"/>
      <c r="B210" s="505"/>
      <c r="C210" s="505"/>
      <c r="D210" s="505"/>
      <c r="E210" s="505"/>
      <c r="F210" s="505"/>
      <c r="G210" s="505"/>
      <c r="H210" s="505"/>
      <c r="I210" s="505"/>
      <c r="J210" s="505"/>
      <c r="K210" s="505"/>
      <c r="L210" s="328"/>
    </row>
    <row r="211" spans="1:12" s="357" customFormat="1" ht="18" customHeight="1" x14ac:dyDescent="0.25">
      <c r="A211" s="505"/>
      <c r="B211" s="505"/>
      <c r="C211" s="505"/>
      <c r="D211" s="505"/>
      <c r="E211" s="505"/>
      <c r="F211" s="505"/>
      <c r="G211" s="505"/>
      <c r="H211" s="505"/>
      <c r="I211" s="505"/>
      <c r="J211" s="505"/>
      <c r="K211" s="505"/>
      <c r="L211" s="328"/>
    </row>
    <row r="212" spans="1:12" s="357" customFormat="1" ht="40.5" customHeight="1" x14ac:dyDescent="0.25">
      <c r="A212" s="505"/>
      <c r="B212" s="505"/>
      <c r="C212" s="505"/>
      <c r="D212" s="505"/>
      <c r="E212" s="505"/>
      <c r="F212" s="505"/>
      <c r="G212" s="505"/>
      <c r="H212" s="505"/>
      <c r="I212" s="505"/>
      <c r="J212" s="505"/>
      <c r="K212" s="505"/>
      <c r="L212" s="328"/>
    </row>
    <row r="213" spans="1:12" s="357" customFormat="1" ht="40.5" customHeight="1" x14ac:dyDescent="0.25">
      <c r="A213" s="505"/>
      <c r="B213" s="505"/>
      <c r="C213" s="505"/>
      <c r="D213" s="505"/>
      <c r="E213" s="505"/>
      <c r="F213" s="505"/>
      <c r="G213" s="505"/>
      <c r="H213" s="505"/>
      <c r="I213" s="505"/>
      <c r="J213" s="505"/>
      <c r="K213" s="505"/>
      <c r="L213" s="328"/>
    </row>
    <row r="214" spans="1:12" s="357" customFormat="1" ht="40.5" customHeight="1" x14ac:dyDescent="0.25">
      <c r="A214" s="505"/>
      <c r="B214" s="505"/>
      <c r="C214" s="505"/>
      <c r="D214" s="505"/>
      <c r="E214" s="505"/>
      <c r="F214" s="505"/>
      <c r="G214" s="505"/>
      <c r="H214" s="505"/>
      <c r="I214" s="505"/>
      <c r="J214" s="505"/>
      <c r="K214" s="505"/>
      <c r="L214" s="328"/>
    </row>
    <row r="215" spans="1:12" s="357" customFormat="1" ht="40.5" customHeight="1" x14ac:dyDescent="0.25">
      <c r="A215" s="505"/>
      <c r="B215" s="505"/>
      <c r="C215" s="505"/>
      <c r="D215" s="505"/>
      <c r="E215" s="505"/>
      <c r="F215" s="505"/>
      <c r="G215" s="505"/>
      <c r="H215" s="505"/>
      <c r="I215" s="505"/>
      <c r="J215" s="505"/>
      <c r="K215" s="505"/>
      <c r="L215" s="328"/>
    </row>
    <row r="216" spans="1:12" s="357" customFormat="1" ht="40.5" customHeight="1" x14ac:dyDescent="0.25">
      <c r="A216" s="505"/>
      <c r="B216" s="505"/>
      <c r="C216" s="505"/>
      <c r="D216" s="505"/>
      <c r="E216" s="505"/>
      <c r="F216" s="505"/>
      <c r="G216" s="505"/>
      <c r="H216" s="505"/>
      <c r="I216" s="505"/>
      <c r="J216" s="505"/>
      <c r="K216" s="505"/>
      <c r="L216" s="328"/>
    </row>
    <row r="217" spans="1:12" s="357" customFormat="1" ht="4.5" customHeight="1" x14ac:dyDescent="0.25">
      <c r="A217" s="505"/>
      <c r="B217" s="505"/>
      <c r="C217" s="505"/>
      <c r="D217" s="505"/>
      <c r="E217" s="505"/>
      <c r="F217" s="505"/>
      <c r="G217" s="505"/>
      <c r="H217" s="505"/>
      <c r="I217" s="505"/>
      <c r="J217" s="505"/>
      <c r="K217" s="505"/>
      <c r="L217" s="328"/>
    </row>
    <row r="218" spans="1:12" s="357" customFormat="1" ht="30" customHeight="1" x14ac:dyDescent="0.25">
      <c r="A218" s="505"/>
      <c r="B218" s="505"/>
      <c r="C218" s="505"/>
      <c r="D218" s="505"/>
      <c r="E218" s="505"/>
      <c r="F218" s="505"/>
      <c r="G218" s="505"/>
      <c r="H218" s="505"/>
      <c r="I218" s="505"/>
      <c r="J218" s="505"/>
      <c r="K218" s="505"/>
      <c r="L218" s="328"/>
    </row>
    <row r="219" spans="1:12" s="357" customFormat="1" ht="27" customHeight="1" x14ac:dyDescent="0.25">
      <c r="A219" s="505"/>
      <c r="B219" s="505"/>
      <c r="C219" s="505"/>
      <c r="D219" s="505"/>
      <c r="E219" s="505"/>
      <c r="F219" s="505"/>
      <c r="G219" s="505"/>
      <c r="H219" s="505"/>
      <c r="I219" s="505"/>
      <c r="J219" s="505"/>
      <c r="K219" s="505"/>
      <c r="L219" s="328"/>
    </row>
    <row r="220" spans="1:12" s="357" customFormat="1" ht="27" customHeight="1" x14ac:dyDescent="0.25">
      <c r="A220" s="505"/>
      <c r="B220" s="505"/>
      <c r="C220" s="505"/>
      <c r="D220" s="505"/>
      <c r="E220" s="505"/>
      <c r="F220" s="505"/>
      <c r="G220" s="505"/>
      <c r="H220" s="505"/>
      <c r="I220" s="505"/>
      <c r="J220" s="505"/>
      <c r="K220" s="505"/>
      <c r="L220" s="328"/>
    </row>
    <row r="221" spans="1:12" s="357" customFormat="1" ht="18" customHeight="1" x14ac:dyDescent="0.25">
      <c r="A221" s="505"/>
      <c r="B221" s="505"/>
      <c r="C221" s="505"/>
      <c r="D221" s="505"/>
      <c r="E221" s="505"/>
      <c r="F221" s="505"/>
      <c r="G221" s="505"/>
      <c r="H221" s="505"/>
      <c r="I221" s="505"/>
      <c r="J221" s="505"/>
      <c r="K221" s="505"/>
      <c r="L221" s="328"/>
    </row>
    <row r="222" spans="1:12" s="357" customFormat="1" ht="4.5" customHeight="1" x14ac:dyDescent="0.25">
      <c r="A222" s="505"/>
      <c r="B222" s="505"/>
      <c r="C222" s="505"/>
      <c r="D222" s="505"/>
      <c r="E222" s="505"/>
      <c r="F222" s="505"/>
      <c r="G222" s="505"/>
      <c r="H222" s="505"/>
      <c r="I222" s="505"/>
      <c r="J222" s="505"/>
      <c r="K222" s="505"/>
      <c r="L222" s="328"/>
    </row>
    <row r="223" spans="1:12" s="357" customFormat="1" ht="18" customHeight="1" x14ac:dyDescent="0.25">
      <c r="A223" s="505"/>
      <c r="B223" s="505"/>
      <c r="C223" s="505"/>
      <c r="D223" s="505"/>
      <c r="E223" s="505"/>
      <c r="F223" s="505"/>
      <c r="G223" s="505"/>
      <c r="H223" s="505"/>
      <c r="I223" s="505"/>
      <c r="J223" s="505"/>
      <c r="K223" s="505"/>
      <c r="L223" s="328"/>
    </row>
    <row r="224" spans="1:12" s="357" customFormat="1" ht="4.5" customHeight="1" x14ac:dyDescent="0.25">
      <c r="A224" s="505"/>
      <c r="B224" s="505"/>
      <c r="C224" s="505"/>
      <c r="D224" s="505"/>
      <c r="E224" s="505"/>
      <c r="F224" s="505"/>
      <c r="G224" s="505"/>
      <c r="H224" s="505"/>
      <c r="I224" s="505"/>
      <c r="J224" s="505"/>
      <c r="K224" s="505"/>
      <c r="L224" s="328"/>
    </row>
    <row r="225" spans="1:12" s="357" customFormat="1" ht="45" customHeight="1" x14ac:dyDescent="0.25">
      <c r="A225" s="505"/>
      <c r="B225" s="505"/>
      <c r="C225" s="505"/>
      <c r="D225" s="505"/>
      <c r="E225" s="505"/>
      <c r="F225" s="505"/>
      <c r="G225" s="505"/>
      <c r="H225" s="505"/>
      <c r="I225" s="505"/>
      <c r="J225" s="505"/>
      <c r="K225" s="505"/>
      <c r="L225" s="328"/>
    </row>
    <row r="226" spans="1:12" s="357" customFormat="1" ht="6" customHeight="1" x14ac:dyDescent="0.25">
      <c r="A226" s="505"/>
      <c r="B226" s="505"/>
      <c r="C226" s="505"/>
      <c r="D226" s="505"/>
      <c r="E226" s="505"/>
      <c r="F226" s="505"/>
      <c r="G226" s="505"/>
      <c r="H226" s="505"/>
      <c r="I226" s="505"/>
      <c r="J226" s="505"/>
      <c r="K226" s="505"/>
      <c r="L226" s="328"/>
    </row>
    <row r="227" spans="1:12" s="357" customFormat="1" ht="27" customHeight="1" x14ac:dyDescent="0.25">
      <c r="A227" s="505"/>
      <c r="B227" s="505"/>
      <c r="C227" s="505"/>
      <c r="D227" s="505"/>
      <c r="E227" s="505"/>
      <c r="F227" s="505"/>
      <c r="G227" s="505"/>
      <c r="H227" s="505"/>
      <c r="I227" s="505"/>
      <c r="J227" s="505"/>
      <c r="K227" s="505"/>
      <c r="L227" s="328"/>
    </row>
    <row r="228" spans="1:12" s="357" customFormat="1" ht="18" customHeight="1" x14ac:dyDescent="0.25">
      <c r="A228"/>
      <c r="B228"/>
      <c r="C228"/>
      <c r="D228"/>
      <c r="E228"/>
      <c r="F228"/>
      <c r="G228"/>
      <c r="H228"/>
      <c r="I228"/>
      <c r="J228"/>
      <c r="K228"/>
      <c r="L228" s="328"/>
    </row>
    <row r="229" spans="1:12" s="357" customFormat="1" ht="18" customHeight="1" x14ac:dyDescent="0.25">
      <c r="A229"/>
      <c r="B229"/>
      <c r="C229"/>
      <c r="D229"/>
      <c r="E229"/>
      <c r="F229"/>
      <c r="G229"/>
      <c r="H229"/>
      <c r="I229"/>
      <c r="J229"/>
      <c r="K229"/>
      <c r="L229" s="328"/>
    </row>
    <row r="230" spans="1:12" s="357" customFormat="1" ht="40.5" customHeight="1" x14ac:dyDescent="0.25">
      <c r="A230"/>
      <c r="B230"/>
      <c r="C230"/>
      <c r="D230"/>
      <c r="E230"/>
      <c r="F230"/>
      <c r="G230"/>
      <c r="H230"/>
      <c r="I230"/>
      <c r="J230"/>
      <c r="K230"/>
      <c r="L230" s="328"/>
    </row>
    <row r="231" spans="1:12" s="357" customFormat="1" ht="40.5" customHeight="1" x14ac:dyDescent="0.25">
      <c r="A231"/>
      <c r="B231"/>
      <c r="C231"/>
      <c r="D231"/>
      <c r="E231"/>
      <c r="F231"/>
      <c r="G231"/>
      <c r="H231"/>
      <c r="I231"/>
      <c r="J231"/>
      <c r="K231"/>
      <c r="L231" s="328"/>
    </row>
    <row r="232" spans="1:12" s="357" customFormat="1" ht="40.5" customHeight="1" x14ac:dyDescent="0.25">
      <c r="A232"/>
      <c r="B232"/>
      <c r="C232"/>
      <c r="D232"/>
      <c r="E232"/>
      <c r="F232"/>
      <c r="G232"/>
      <c r="H232"/>
      <c r="I232"/>
      <c r="J232"/>
      <c r="K232"/>
      <c r="L232" s="328"/>
    </row>
    <row r="233" spans="1:12" s="357" customFormat="1" ht="40.5" customHeight="1" x14ac:dyDescent="0.25">
      <c r="A233"/>
      <c r="B233"/>
      <c r="C233"/>
      <c r="D233"/>
      <c r="E233"/>
      <c r="F233"/>
      <c r="G233"/>
      <c r="H233"/>
      <c r="I233"/>
      <c r="J233"/>
      <c r="K233"/>
      <c r="L233" s="328"/>
    </row>
    <row r="234" spans="1:12" s="357" customFormat="1" ht="4.5" customHeight="1" x14ac:dyDescent="0.25">
      <c r="A234"/>
      <c r="B234"/>
      <c r="C234"/>
      <c r="D234"/>
      <c r="E234"/>
      <c r="F234"/>
      <c r="G234"/>
      <c r="H234"/>
      <c r="I234"/>
      <c r="J234"/>
      <c r="K234"/>
      <c r="L234" s="328"/>
    </row>
    <row r="235" spans="1:12" s="357" customFormat="1" ht="27" customHeight="1" x14ac:dyDescent="0.25">
      <c r="A235"/>
      <c r="B235"/>
      <c r="C235"/>
      <c r="D235"/>
      <c r="E235"/>
      <c r="F235"/>
      <c r="G235"/>
      <c r="H235"/>
      <c r="I235"/>
      <c r="J235"/>
      <c r="K235"/>
      <c r="L235" s="328"/>
    </row>
    <row r="236" spans="1:12" s="357" customFormat="1" ht="18" customHeight="1" x14ac:dyDescent="0.25">
      <c r="A236"/>
      <c r="B236"/>
      <c r="C236"/>
      <c r="D236"/>
      <c r="E236"/>
      <c r="F236"/>
      <c r="G236"/>
      <c r="H236"/>
      <c r="I236"/>
      <c r="J236"/>
      <c r="K236"/>
      <c r="L236" s="328"/>
    </row>
    <row r="237" spans="1:12" s="357" customFormat="1" ht="4.5" customHeight="1" x14ac:dyDescent="0.25">
      <c r="A237"/>
      <c r="B237"/>
      <c r="C237"/>
      <c r="D237"/>
      <c r="E237"/>
      <c r="F237"/>
      <c r="G237"/>
      <c r="H237"/>
      <c r="I237"/>
      <c r="J237"/>
      <c r="K237"/>
      <c r="L237" s="328"/>
    </row>
    <row r="238" spans="1:12" s="357" customFormat="1" ht="18" customHeight="1" x14ac:dyDescent="0.25">
      <c r="A238"/>
      <c r="B238"/>
      <c r="C238"/>
      <c r="D238"/>
      <c r="E238"/>
      <c r="F238"/>
      <c r="G238"/>
      <c r="H238"/>
      <c r="I238"/>
      <c r="J238"/>
      <c r="K238"/>
      <c r="L238" s="328"/>
    </row>
    <row r="239" spans="1:12" s="357" customFormat="1" ht="4.5" customHeight="1" x14ac:dyDescent="0.25">
      <c r="A239"/>
      <c r="B239"/>
      <c r="C239"/>
      <c r="D239"/>
      <c r="E239"/>
      <c r="F239"/>
      <c r="G239"/>
      <c r="H239"/>
      <c r="I239"/>
      <c r="J239"/>
      <c r="K239"/>
      <c r="L239" s="328"/>
    </row>
    <row r="240" spans="1:12" s="357" customFormat="1" ht="45" customHeight="1" x14ac:dyDescent="0.25">
      <c r="A240"/>
      <c r="B240"/>
      <c r="C240"/>
      <c r="D240"/>
      <c r="E240"/>
      <c r="F240"/>
      <c r="G240"/>
      <c r="H240"/>
      <c r="I240"/>
      <c r="J240"/>
      <c r="K240"/>
      <c r="L240" s="328"/>
    </row>
    <row r="241" spans="1:12" s="357" customFormat="1" ht="6" customHeight="1" x14ac:dyDescent="0.25">
      <c r="A241"/>
      <c r="B241"/>
      <c r="C241"/>
      <c r="D241"/>
      <c r="E241"/>
      <c r="F241"/>
      <c r="G241"/>
      <c r="H241"/>
      <c r="I241"/>
      <c r="J241"/>
      <c r="K241"/>
      <c r="L241" s="328"/>
    </row>
    <row r="242" spans="1:12" s="357" customFormat="1" ht="18" customHeight="1" x14ac:dyDescent="0.25">
      <c r="A242"/>
      <c r="B242"/>
      <c r="C242"/>
      <c r="D242"/>
      <c r="E242"/>
      <c r="F242"/>
      <c r="G242"/>
      <c r="H242"/>
      <c r="I242"/>
      <c r="J242"/>
      <c r="K242"/>
      <c r="L242" s="328"/>
    </row>
    <row r="243" spans="1:12" s="357" customFormat="1" ht="18" customHeight="1" x14ac:dyDescent="0.25">
      <c r="A243"/>
      <c r="B243"/>
      <c r="C243"/>
      <c r="D243"/>
      <c r="E243"/>
      <c r="F243"/>
      <c r="G243"/>
      <c r="H243"/>
      <c r="I243"/>
      <c r="J243"/>
      <c r="K243"/>
      <c r="L243" s="328"/>
    </row>
    <row r="244" spans="1:12" s="357" customFormat="1" ht="3" customHeight="1" x14ac:dyDescent="0.25">
      <c r="A244"/>
      <c r="B244"/>
      <c r="C244"/>
      <c r="D244"/>
      <c r="E244"/>
      <c r="F244"/>
      <c r="G244"/>
      <c r="H244"/>
      <c r="I244"/>
      <c r="J244"/>
      <c r="K244"/>
      <c r="L244" s="328"/>
    </row>
    <row r="245" spans="1:12" s="357" customFormat="1" ht="18" customHeight="1" x14ac:dyDescent="0.25">
      <c r="A245"/>
      <c r="B245"/>
      <c r="C245"/>
      <c r="D245"/>
      <c r="E245"/>
      <c r="F245"/>
      <c r="G245"/>
      <c r="H245"/>
      <c r="I245"/>
      <c r="J245"/>
      <c r="K245"/>
      <c r="L245" s="328"/>
    </row>
    <row r="246" spans="1:12" s="357" customFormat="1" ht="18" customHeight="1" x14ac:dyDescent="0.25">
      <c r="A246"/>
      <c r="B246"/>
      <c r="C246"/>
      <c r="D246"/>
      <c r="E246"/>
      <c r="F246"/>
      <c r="G246"/>
      <c r="H246"/>
      <c r="I246"/>
      <c r="J246"/>
      <c r="K246"/>
      <c r="L246" s="328"/>
    </row>
    <row r="247" spans="1:12" s="357" customFormat="1" ht="18" customHeight="1" x14ac:dyDescent="0.25">
      <c r="A247"/>
      <c r="B247"/>
      <c r="C247"/>
      <c r="D247"/>
      <c r="E247"/>
      <c r="F247"/>
      <c r="G247"/>
      <c r="H247"/>
      <c r="I247"/>
      <c r="J247"/>
      <c r="K247"/>
      <c r="L247" s="328"/>
    </row>
    <row r="248" spans="1:12" s="357" customFormat="1" ht="18" customHeight="1" x14ac:dyDescent="0.25">
      <c r="A248"/>
      <c r="B248"/>
      <c r="C248"/>
      <c r="D248"/>
      <c r="E248"/>
      <c r="F248"/>
      <c r="G248"/>
      <c r="H248"/>
      <c r="I248"/>
      <c r="J248"/>
      <c r="K248"/>
      <c r="L248" s="328"/>
    </row>
  </sheetData>
  <sheetProtection algorithmName="SHA-512" hashValue="4dBZ7o58D8gHyag5EqwidL+6/Ej9VnOdnyEFaMGmPHWQAefR+XDPaJs7//49uA8TcsWwqT+vCt/wxvloC0DLCQ==" saltValue="y1WZJcB64IXPlmlfvwDbbA==" spinCount="100000" sheet="1" objects="1" scenarios="1"/>
  <mergeCells count="186">
    <mergeCell ref="B56:K56"/>
    <mergeCell ref="B26:F26"/>
    <mergeCell ref="B37:F37"/>
    <mergeCell ref="B48:F48"/>
    <mergeCell ref="B43:F43"/>
    <mergeCell ref="A39:B39"/>
    <mergeCell ref="A41:B41"/>
    <mergeCell ref="C41:F41"/>
    <mergeCell ref="C42:F42"/>
    <mergeCell ref="B44:F44"/>
    <mergeCell ref="B33:F33"/>
    <mergeCell ref="B34:K34"/>
    <mergeCell ref="A35:F35"/>
    <mergeCell ref="A38:K38"/>
    <mergeCell ref="A27:K27"/>
    <mergeCell ref="A30:B30"/>
    <mergeCell ref="B65:F65"/>
    <mergeCell ref="A72:B72"/>
    <mergeCell ref="C72:F72"/>
    <mergeCell ref="A73:K73"/>
    <mergeCell ref="C64:F64"/>
    <mergeCell ref="C97:F97"/>
    <mergeCell ref="A94:B94"/>
    <mergeCell ref="C30:F30"/>
    <mergeCell ref="C31:F31"/>
    <mergeCell ref="A40:K40"/>
    <mergeCell ref="C39:F39"/>
    <mergeCell ref="B55:F55"/>
    <mergeCell ref="A51:K51"/>
    <mergeCell ref="C50:F50"/>
    <mergeCell ref="B70:F70"/>
    <mergeCell ref="B66:F66"/>
    <mergeCell ref="A68:F68"/>
    <mergeCell ref="B67:K67"/>
    <mergeCell ref="A71:K71"/>
    <mergeCell ref="C94:F94"/>
    <mergeCell ref="A96:B96"/>
    <mergeCell ref="A74:B74"/>
    <mergeCell ref="C74:F74"/>
    <mergeCell ref="C76:F76"/>
    <mergeCell ref="C82:F82"/>
    <mergeCell ref="A84:B84"/>
    <mergeCell ref="C84:F84"/>
    <mergeCell ref="A92:K92"/>
    <mergeCell ref="B77:F77"/>
    <mergeCell ref="B78:F78"/>
    <mergeCell ref="B79:K79"/>
    <mergeCell ref="A80:F80"/>
    <mergeCell ref="B81:F81"/>
    <mergeCell ref="A83:K83"/>
    <mergeCell ref="C85:F85"/>
    <mergeCell ref="B86:F86"/>
    <mergeCell ref="B87:F87"/>
    <mergeCell ref="B88:K88"/>
    <mergeCell ref="A89:F89"/>
    <mergeCell ref="B91:F91"/>
    <mergeCell ref="C171:F171"/>
    <mergeCell ref="A8:B8"/>
    <mergeCell ref="C8:F8"/>
    <mergeCell ref="A17:B17"/>
    <mergeCell ref="C9:F9"/>
    <mergeCell ref="C116:F116"/>
    <mergeCell ref="A117:K117"/>
    <mergeCell ref="A118:B118"/>
    <mergeCell ref="C118:F118"/>
    <mergeCell ref="C119:F119"/>
    <mergeCell ref="B120:F120"/>
    <mergeCell ref="B121:F121"/>
    <mergeCell ref="B122:K122"/>
    <mergeCell ref="A123:F123"/>
    <mergeCell ref="B125:F125"/>
    <mergeCell ref="C108:F108"/>
    <mergeCell ref="B110:F110"/>
    <mergeCell ref="A149:B149"/>
    <mergeCell ref="C149:F149"/>
    <mergeCell ref="B111:F111"/>
    <mergeCell ref="B112:K112"/>
    <mergeCell ref="A113:F113"/>
    <mergeCell ref="B115:F115"/>
    <mergeCell ref="A126:K126"/>
    <mergeCell ref="A167:K169"/>
    <mergeCell ref="A95:K95"/>
    <mergeCell ref="C96:F96"/>
    <mergeCell ref="B98:F98"/>
    <mergeCell ref="B99:F99"/>
    <mergeCell ref="B100:K100"/>
    <mergeCell ref="A101:F101"/>
    <mergeCell ref="B103:F103"/>
    <mergeCell ref="A104:K104"/>
    <mergeCell ref="A105:B105"/>
    <mergeCell ref="C105:F105"/>
    <mergeCell ref="A106:K106"/>
    <mergeCell ref="A107:B107"/>
    <mergeCell ref="C107:F107"/>
    <mergeCell ref="A159:K159"/>
    <mergeCell ref="A161:K161"/>
    <mergeCell ref="A160:B160"/>
    <mergeCell ref="C160:F160"/>
    <mergeCell ref="B162:K162"/>
    <mergeCell ref="A134:F134"/>
    <mergeCell ref="B136:F136"/>
    <mergeCell ref="A137:K137"/>
    <mergeCell ref="A138:B138"/>
    <mergeCell ref="A116:B116"/>
    <mergeCell ref="B59:F59"/>
    <mergeCell ref="A60:K60"/>
    <mergeCell ref="A61:B61"/>
    <mergeCell ref="A28:B28"/>
    <mergeCell ref="A29:K29"/>
    <mergeCell ref="C28:F28"/>
    <mergeCell ref="B10:F10"/>
    <mergeCell ref="B165:K165"/>
    <mergeCell ref="A93:K93"/>
    <mergeCell ref="A150:K150"/>
    <mergeCell ref="A151:B151"/>
    <mergeCell ref="C151:F151"/>
    <mergeCell ref="C152:F152"/>
    <mergeCell ref="B153:F153"/>
    <mergeCell ref="B154:F154"/>
    <mergeCell ref="B155:K155"/>
    <mergeCell ref="A127:B127"/>
    <mergeCell ref="C127:F127"/>
    <mergeCell ref="C138:F138"/>
    <mergeCell ref="A139:K139"/>
    <mergeCell ref="A140:B140"/>
    <mergeCell ref="A75:B75"/>
    <mergeCell ref="C75:F75"/>
    <mergeCell ref="A82:B82"/>
    <mergeCell ref="A1:B2"/>
    <mergeCell ref="C1:F1"/>
    <mergeCell ref="G1:L1"/>
    <mergeCell ref="C2:L2"/>
    <mergeCell ref="A3:L3"/>
    <mergeCell ref="B45:K45"/>
    <mergeCell ref="A46:F46"/>
    <mergeCell ref="A49:K49"/>
    <mergeCell ref="B54:F54"/>
    <mergeCell ref="B21:F21"/>
    <mergeCell ref="B32:F32"/>
    <mergeCell ref="A24:F24"/>
    <mergeCell ref="B23:K23"/>
    <mergeCell ref="B15:F15"/>
    <mergeCell ref="A16:K16"/>
    <mergeCell ref="A19:B19"/>
    <mergeCell ref="J4:K4"/>
    <mergeCell ref="A63:B63"/>
    <mergeCell ref="C63:F63"/>
    <mergeCell ref="C17:F17"/>
    <mergeCell ref="A4:F4"/>
    <mergeCell ref="B11:F11"/>
    <mergeCell ref="B12:K12"/>
    <mergeCell ref="A13:F13"/>
    <mergeCell ref="B22:F22"/>
    <mergeCell ref="A6:K6"/>
    <mergeCell ref="A18:K18"/>
    <mergeCell ref="C19:F19"/>
    <mergeCell ref="C20:F20"/>
    <mergeCell ref="A5:B5"/>
    <mergeCell ref="C5:F5"/>
    <mergeCell ref="A7:B7"/>
    <mergeCell ref="C7:F7"/>
    <mergeCell ref="G4:I4"/>
    <mergeCell ref="A62:K62"/>
    <mergeCell ref="C61:F61"/>
    <mergeCell ref="A50:B50"/>
    <mergeCell ref="A52:B52"/>
    <mergeCell ref="C52:F52"/>
    <mergeCell ref="C53:F53"/>
    <mergeCell ref="A57:F57"/>
    <mergeCell ref="A156:F156"/>
    <mergeCell ref="B158:F158"/>
    <mergeCell ref="A128:K128"/>
    <mergeCell ref="C140:F140"/>
    <mergeCell ref="C141:F141"/>
    <mergeCell ref="B142:F142"/>
    <mergeCell ref="B143:F143"/>
    <mergeCell ref="B144:K144"/>
    <mergeCell ref="A145:F145"/>
    <mergeCell ref="B147:F147"/>
    <mergeCell ref="A148:K148"/>
    <mergeCell ref="A129:B129"/>
    <mergeCell ref="C129:F129"/>
    <mergeCell ref="C130:F130"/>
    <mergeCell ref="B131:F131"/>
    <mergeCell ref="B132:F132"/>
    <mergeCell ref="B133:K133"/>
  </mergeCells>
  <printOptions horizontalCentered="1"/>
  <pageMargins left="0.31496062992125984" right="0.31496062992125984" top="0.78740157480314965" bottom="0.78740157480314965" header="0.31496062992125984" footer="0.31496062992125984"/>
  <pageSetup paperSize="9" scale="60" orientation="landscape" r:id="rId1"/>
  <headerFooter>
    <oddHeader>&amp;LLandkreis Mecklenburgische Seenplatte&amp;CZentrale Dienste und Schulverwaltungsamt&amp;RPreisblatt</oddHeader>
    <oddFooter>&amp;L&amp;A&amp;C&amp;P&amp;R&amp;D</oddFooter>
  </headerFooter>
  <rowBreaks count="1" manualBreakCount="1">
    <brk id="251" max="12"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rgb="FFFFFF00"/>
    <pageSetUpPr fitToPage="1"/>
  </sheetPr>
  <dimension ref="A1:AF87"/>
  <sheetViews>
    <sheetView workbookViewId="0">
      <pane xSplit="5" ySplit="5" topLeftCell="G17" activePane="bottomRight" state="frozen"/>
      <selection pane="topRight" activeCell="F1" sqref="F1"/>
      <selection pane="bottomLeft" activeCell="A6" sqref="A6"/>
      <selection pane="bottomRight" activeCell="Z17" sqref="Z17:Z79"/>
    </sheetView>
  </sheetViews>
  <sheetFormatPr baseColWidth="10" defaultColWidth="11.42578125" defaultRowHeight="15" x14ac:dyDescent="0.25"/>
  <cols>
    <col min="1" max="1" width="8.140625" style="270" customWidth="1"/>
    <col min="2" max="2" width="6.85546875" style="230" customWidth="1"/>
    <col min="3" max="3" width="8" style="231" customWidth="1"/>
    <col min="4" max="4" width="19.7109375" style="174" customWidth="1"/>
    <col min="5" max="5" width="4.7109375" style="87" hidden="1" customWidth="1"/>
    <col min="6" max="6" width="8.7109375" style="238" hidden="1" customWidth="1"/>
    <col min="7" max="7" width="10.7109375" style="241" customWidth="1"/>
    <col min="8" max="8" width="10.7109375" style="122" hidden="1" customWidth="1"/>
    <col min="9" max="9" width="9.5703125" style="243" customWidth="1"/>
    <col min="10" max="10" width="9.140625" style="244" customWidth="1"/>
    <col min="11" max="11" width="9.140625" style="245" customWidth="1"/>
    <col min="12" max="12" width="11.5703125" style="174" customWidth="1"/>
    <col min="13" max="13" width="9.140625" style="174" customWidth="1"/>
    <col min="14" max="14" width="9.7109375" style="86" hidden="1" customWidth="1"/>
    <col min="15" max="15" width="9.7109375" style="94" hidden="1" customWidth="1"/>
    <col min="16" max="21" width="6.7109375" style="86" hidden="1" customWidth="1"/>
    <col min="22" max="22" width="6.7109375" style="95" hidden="1" customWidth="1"/>
    <col min="23" max="23" width="9.42578125" style="95" hidden="1" customWidth="1"/>
    <col min="24" max="27" width="11.42578125" style="174" customWidth="1"/>
    <col min="28" max="28" width="11.42578125" style="91" hidden="1" customWidth="1"/>
    <col min="29" max="29" width="11.7109375" style="174" customWidth="1"/>
    <col min="30" max="30" width="14.5703125" style="174" customWidth="1"/>
    <col min="31" max="31" width="16" style="259" customWidth="1"/>
    <col min="32" max="32" width="11.42578125" style="174" customWidth="1"/>
    <col min="33" max="16384" width="11.42578125" style="198"/>
  </cols>
  <sheetData>
    <row r="1" spans="1:32" ht="21.75" customHeight="1" thickBot="1" x14ac:dyDescent="0.3">
      <c r="A1" s="263" t="s">
        <v>74</v>
      </c>
      <c r="B1" s="126"/>
      <c r="C1" s="127"/>
      <c r="D1" s="128"/>
      <c r="E1" s="108"/>
      <c r="F1" s="138"/>
      <c r="G1" s="265"/>
      <c r="H1" s="112"/>
      <c r="I1" s="142"/>
      <c r="J1" s="143"/>
      <c r="K1" s="144"/>
      <c r="L1" s="127"/>
      <c r="M1" s="127"/>
      <c r="N1" s="109"/>
      <c r="O1" s="110"/>
      <c r="P1" s="109"/>
      <c r="Q1" s="109"/>
      <c r="R1" s="109"/>
      <c r="S1" s="109"/>
      <c r="T1" s="109"/>
      <c r="U1" s="109"/>
      <c r="V1" s="109"/>
      <c r="W1" s="109"/>
      <c r="X1" s="156"/>
      <c r="Y1" s="157"/>
      <c r="Z1" s="288"/>
      <c r="AA1" s="158" t="s">
        <v>3</v>
      </c>
      <c r="AB1" s="9"/>
      <c r="AC1" s="171">
        <f ca="1">TODAY()</f>
        <v>46139</v>
      </c>
      <c r="AD1" s="172"/>
      <c r="AE1" s="293" t="s">
        <v>82</v>
      </c>
      <c r="AF1" s="173" t="e">
        <f>#REF!</f>
        <v>#REF!</v>
      </c>
    </row>
    <row r="2" spans="1:32" ht="15.75" thickBot="1" x14ac:dyDescent="0.3">
      <c r="A2" s="264"/>
      <c r="B2" s="129"/>
      <c r="C2" s="130"/>
      <c r="D2" s="131"/>
      <c r="E2" s="46"/>
      <c r="F2" s="139"/>
      <c r="G2" s="266"/>
      <c r="H2" s="113"/>
      <c r="I2" s="145"/>
      <c r="J2" s="146"/>
      <c r="K2" s="147"/>
      <c r="L2" s="130"/>
      <c r="M2" s="130"/>
      <c r="N2" s="14"/>
      <c r="O2" s="15" t="s">
        <v>60</v>
      </c>
      <c r="P2" s="885" t="s">
        <v>72</v>
      </c>
      <c r="Q2" s="886"/>
      <c r="R2" s="886"/>
      <c r="S2" s="886"/>
      <c r="T2" s="886"/>
      <c r="U2" s="886"/>
      <c r="V2" s="886"/>
      <c r="W2" s="887"/>
      <c r="X2" s="159"/>
      <c r="Y2" s="160"/>
      <c r="Z2" s="161"/>
      <c r="AA2" s="162"/>
      <c r="AB2" s="10"/>
      <c r="AC2" s="161"/>
      <c r="AD2" s="131"/>
      <c r="AE2" s="175"/>
      <c r="AF2" s="131"/>
    </row>
    <row r="3" spans="1:32" x14ac:dyDescent="0.25">
      <c r="A3" s="304" t="s">
        <v>75</v>
      </c>
      <c r="B3" s="279" t="s">
        <v>96</v>
      </c>
      <c r="C3" s="280" t="s">
        <v>22</v>
      </c>
      <c r="D3" s="281" t="s">
        <v>76</v>
      </c>
      <c r="E3" s="47" t="s">
        <v>49</v>
      </c>
      <c r="F3" s="282" t="s">
        <v>47</v>
      </c>
      <c r="G3" s="283" t="s">
        <v>0</v>
      </c>
      <c r="H3" s="114" t="s">
        <v>108</v>
      </c>
      <c r="I3" s="284" t="s">
        <v>50</v>
      </c>
      <c r="J3" s="285" t="s">
        <v>5</v>
      </c>
      <c r="K3" s="286" t="s">
        <v>52</v>
      </c>
      <c r="L3" s="287" t="s">
        <v>54</v>
      </c>
      <c r="M3" s="287" t="s">
        <v>56</v>
      </c>
      <c r="N3" s="48" t="s">
        <v>4</v>
      </c>
      <c r="O3" s="40" t="s">
        <v>35</v>
      </c>
      <c r="P3" s="888" t="s">
        <v>73</v>
      </c>
      <c r="Q3" s="889"/>
      <c r="R3" s="889"/>
      <c r="S3" s="889"/>
      <c r="T3" s="889"/>
      <c r="U3" s="889"/>
      <c r="V3" s="890"/>
      <c r="W3" s="41" t="s">
        <v>43</v>
      </c>
      <c r="X3" s="289" t="s">
        <v>6</v>
      </c>
      <c r="Y3" s="290" t="s">
        <v>6</v>
      </c>
      <c r="Z3" s="291" t="s">
        <v>7</v>
      </c>
      <c r="AA3" s="292" t="s">
        <v>8</v>
      </c>
      <c r="AB3" s="42" t="s">
        <v>9</v>
      </c>
      <c r="AC3" s="294" t="s">
        <v>10</v>
      </c>
      <c r="AD3" s="295" t="s">
        <v>11</v>
      </c>
      <c r="AE3" s="296" t="s">
        <v>61</v>
      </c>
      <c r="AF3" s="297" t="s">
        <v>12</v>
      </c>
    </row>
    <row r="4" spans="1:32" ht="15.75" thickBot="1" x14ac:dyDescent="0.3">
      <c r="A4" s="305"/>
      <c r="B4" s="132" t="s">
        <v>97</v>
      </c>
      <c r="C4" s="133" t="s">
        <v>13</v>
      </c>
      <c r="D4" s="134" t="s">
        <v>46</v>
      </c>
      <c r="E4" s="49" t="s">
        <v>30</v>
      </c>
      <c r="F4" s="140" t="s">
        <v>48</v>
      </c>
      <c r="G4" s="267" t="s">
        <v>23</v>
      </c>
      <c r="H4" s="115" t="s">
        <v>107</v>
      </c>
      <c r="I4" s="148" t="s">
        <v>51</v>
      </c>
      <c r="J4" s="149" t="s">
        <v>59</v>
      </c>
      <c r="K4" s="150" t="s">
        <v>53</v>
      </c>
      <c r="L4" s="151" t="s">
        <v>55</v>
      </c>
      <c r="M4" s="151" t="s">
        <v>57</v>
      </c>
      <c r="N4" s="50" t="s">
        <v>14</v>
      </c>
      <c r="O4" s="13" t="s">
        <v>36</v>
      </c>
      <c r="P4" s="16" t="s">
        <v>42</v>
      </c>
      <c r="Q4" s="16" t="s">
        <v>37</v>
      </c>
      <c r="R4" s="16" t="s">
        <v>34</v>
      </c>
      <c r="S4" s="16" t="s">
        <v>38</v>
      </c>
      <c r="T4" s="16" t="s">
        <v>39</v>
      </c>
      <c r="U4" s="16" t="s">
        <v>40</v>
      </c>
      <c r="V4" s="16" t="s">
        <v>41</v>
      </c>
      <c r="W4" s="16" t="s">
        <v>44</v>
      </c>
      <c r="X4" s="163" t="s">
        <v>15</v>
      </c>
      <c r="Y4" s="164" t="s">
        <v>16</v>
      </c>
      <c r="Z4" s="165" t="s">
        <v>17</v>
      </c>
      <c r="AA4" s="166" t="s">
        <v>15</v>
      </c>
      <c r="AB4" s="17" t="s">
        <v>18</v>
      </c>
      <c r="AC4" s="176" t="s">
        <v>19</v>
      </c>
      <c r="AD4" s="177" t="s">
        <v>20</v>
      </c>
      <c r="AE4" s="178" t="s">
        <v>62</v>
      </c>
      <c r="AF4" s="179" t="s">
        <v>21</v>
      </c>
    </row>
    <row r="5" spans="1:32" s="298" customFormat="1" ht="12" customHeight="1" x14ac:dyDescent="0.25">
      <c r="A5" s="306"/>
      <c r="B5" s="135"/>
      <c r="C5" s="136" t="s">
        <v>25</v>
      </c>
      <c r="D5" s="137"/>
      <c r="E5" s="51"/>
      <c r="F5" s="141"/>
      <c r="G5" s="268"/>
      <c r="H5" s="116"/>
      <c r="I5" s="152"/>
      <c r="J5" s="153"/>
      <c r="K5" s="154"/>
      <c r="L5" s="155"/>
      <c r="M5" s="155"/>
      <c r="N5" s="4"/>
      <c r="O5" s="7"/>
      <c r="P5" s="4"/>
      <c r="Q5" s="4"/>
      <c r="R5" s="4"/>
      <c r="S5" s="4"/>
      <c r="T5" s="4"/>
      <c r="U5" s="4"/>
      <c r="V5" s="4"/>
      <c r="W5" s="4"/>
      <c r="X5" s="167"/>
      <c r="Y5" s="168"/>
      <c r="Z5" s="169"/>
      <c r="AA5" s="170"/>
      <c r="AB5" s="11"/>
      <c r="AC5" s="180"/>
      <c r="AD5" s="181"/>
      <c r="AE5" s="182"/>
      <c r="AF5" s="307"/>
    </row>
    <row r="6" spans="1:32" s="45" customFormat="1" ht="18" hidden="1" customHeight="1" x14ac:dyDescent="0.25">
      <c r="A6" s="52" t="s">
        <v>83</v>
      </c>
      <c r="B6" s="111" t="s">
        <v>58</v>
      </c>
      <c r="C6" s="28">
        <v>76</v>
      </c>
      <c r="D6" s="53" t="s">
        <v>102</v>
      </c>
      <c r="E6" s="32"/>
      <c r="F6" s="29" t="s">
        <v>29</v>
      </c>
      <c r="G6" s="32" t="s">
        <v>80</v>
      </c>
      <c r="H6" s="118">
        <v>25.4</v>
      </c>
      <c r="I6" s="54"/>
      <c r="J6" s="55">
        <v>0</v>
      </c>
      <c r="K6" s="56">
        <f>ROUND(J6*((260-12)/5),2)</f>
        <v>0</v>
      </c>
      <c r="L6" s="34">
        <f>I6*K6</f>
        <v>0</v>
      </c>
      <c r="M6" s="32"/>
      <c r="N6" s="57"/>
      <c r="O6" s="58"/>
      <c r="P6" s="59"/>
      <c r="Q6" s="59"/>
      <c r="R6" s="60"/>
      <c r="S6" s="60"/>
      <c r="T6" s="59"/>
      <c r="U6" s="61"/>
      <c r="V6" s="61"/>
      <c r="W6" s="62" t="e">
        <f>ROUND(AC6/$AF$1,2)</f>
        <v>#REF!</v>
      </c>
      <c r="X6" s="1">
        <f>ROUND(I6*J6,2)</f>
        <v>0</v>
      </c>
      <c r="Y6" s="2">
        <f>ROUND(X6*4.33,2)</f>
        <v>0</v>
      </c>
      <c r="Z6" s="43"/>
      <c r="AA6" s="44"/>
      <c r="AB6" s="12"/>
      <c r="AC6" s="63"/>
      <c r="AD6" s="64"/>
      <c r="AE6" s="65"/>
      <c r="AF6" s="107"/>
    </row>
    <row r="7" spans="1:32" s="45" customFormat="1" ht="18" hidden="1" customHeight="1" x14ac:dyDescent="0.25">
      <c r="A7" s="52" t="s">
        <v>83</v>
      </c>
      <c r="B7" s="111" t="s">
        <v>58</v>
      </c>
      <c r="C7" s="28">
        <v>77</v>
      </c>
      <c r="D7" s="27" t="s">
        <v>29</v>
      </c>
      <c r="E7" s="32"/>
      <c r="F7" s="30" t="s">
        <v>29</v>
      </c>
      <c r="G7" s="32" t="s">
        <v>80</v>
      </c>
      <c r="H7" s="118">
        <v>25.4</v>
      </c>
      <c r="I7" s="66"/>
      <c r="J7" s="55">
        <v>0</v>
      </c>
      <c r="K7" s="56">
        <f t="shared" ref="K7:K77" si="0">ROUND(J7*((260-12)/5),2)</f>
        <v>0</v>
      </c>
      <c r="L7" s="34">
        <f>I7*K7</f>
        <v>0</v>
      </c>
      <c r="M7" s="33"/>
      <c r="N7" s="57"/>
      <c r="O7" s="58"/>
      <c r="P7" s="60"/>
      <c r="Q7" s="60"/>
      <c r="R7" s="60"/>
      <c r="S7" s="60"/>
      <c r="T7" s="60"/>
      <c r="U7" s="61"/>
      <c r="V7" s="61"/>
      <c r="W7" s="62" t="e">
        <f t="shared" ref="W7:W77" si="1">ROUND(AC7/$AF$1,2)</f>
        <v>#REF!</v>
      </c>
      <c r="X7" s="1">
        <f>ROUND(I7*J7,2)</f>
        <v>0</v>
      </c>
      <c r="Y7" s="2">
        <f>ROUND(X7*4.33,2)</f>
        <v>0</v>
      </c>
      <c r="Z7" s="43"/>
      <c r="AA7" s="44"/>
      <c r="AB7" s="12"/>
      <c r="AC7" s="63"/>
      <c r="AD7" s="64"/>
      <c r="AE7" s="65"/>
      <c r="AF7" s="107"/>
    </row>
    <row r="8" spans="1:32" s="45" customFormat="1" ht="18" hidden="1" customHeight="1" x14ac:dyDescent="0.25">
      <c r="A8" s="52" t="s">
        <v>83</v>
      </c>
      <c r="B8" s="111" t="s">
        <v>58</v>
      </c>
      <c r="C8" s="28">
        <v>78</v>
      </c>
      <c r="D8" s="27" t="s">
        <v>29</v>
      </c>
      <c r="E8" s="33"/>
      <c r="F8" s="31" t="s">
        <v>29</v>
      </c>
      <c r="G8" s="33" t="s">
        <v>80</v>
      </c>
      <c r="H8" s="117">
        <v>23.5</v>
      </c>
      <c r="I8" s="67"/>
      <c r="J8" s="55">
        <v>0</v>
      </c>
      <c r="K8" s="56">
        <f t="shared" si="0"/>
        <v>0</v>
      </c>
      <c r="L8" s="34">
        <f>I8*K8</f>
        <v>0</v>
      </c>
      <c r="M8" s="33"/>
      <c r="N8" s="57"/>
      <c r="O8" s="58"/>
      <c r="P8" s="60"/>
      <c r="Q8" s="60"/>
      <c r="R8" s="60"/>
      <c r="S8" s="60"/>
      <c r="T8" s="60"/>
      <c r="U8" s="68"/>
      <c r="V8" s="68"/>
      <c r="W8" s="62" t="e">
        <f t="shared" si="1"/>
        <v>#REF!</v>
      </c>
      <c r="X8" s="1">
        <f t="shared" ref="X8:X78" si="2">ROUND(I8*J8,2)</f>
        <v>0</v>
      </c>
      <c r="Y8" s="2">
        <f>ROUND(X8*4.33,2)</f>
        <v>0</v>
      </c>
      <c r="Z8" s="43"/>
      <c r="AA8" s="44"/>
      <c r="AB8" s="12"/>
      <c r="AC8" s="63"/>
      <c r="AD8" s="64"/>
      <c r="AE8" s="65"/>
      <c r="AF8" s="107"/>
    </row>
    <row r="9" spans="1:32" s="45" customFormat="1" ht="18" hidden="1" customHeight="1" x14ac:dyDescent="0.25">
      <c r="A9" s="52" t="s">
        <v>83</v>
      </c>
      <c r="B9" s="111" t="s">
        <v>58</v>
      </c>
      <c r="C9" s="28">
        <v>79</v>
      </c>
      <c r="D9" s="27" t="s">
        <v>29</v>
      </c>
      <c r="E9" s="33"/>
      <c r="F9" s="31" t="s">
        <v>29</v>
      </c>
      <c r="G9" s="33" t="s">
        <v>80</v>
      </c>
      <c r="H9" s="117">
        <v>22.9</v>
      </c>
      <c r="I9" s="67"/>
      <c r="J9" s="55">
        <v>0</v>
      </c>
      <c r="K9" s="56">
        <f t="shared" ref="K9:K14" si="3">ROUND(J9*((260-12)/5),2)</f>
        <v>0</v>
      </c>
      <c r="L9" s="34">
        <f t="shared" ref="L9:L14" si="4">I9*K9</f>
        <v>0</v>
      </c>
      <c r="M9" s="33"/>
      <c r="N9" s="57"/>
      <c r="O9" s="58"/>
      <c r="P9" s="60"/>
      <c r="Q9" s="60"/>
      <c r="R9" s="60"/>
      <c r="S9" s="60"/>
      <c r="T9" s="60"/>
      <c r="U9" s="68"/>
      <c r="V9" s="68"/>
      <c r="W9" s="62" t="e">
        <f t="shared" ref="W9:W14" si="5">ROUND(AC9/$AF$1,2)</f>
        <v>#REF!</v>
      </c>
      <c r="X9" s="1">
        <f t="shared" ref="X9:X14" si="6">ROUND(I9*J9,2)</f>
        <v>0</v>
      </c>
      <c r="Y9" s="2">
        <f t="shared" ref="Y9:Y14" si="7">ROUND(X9*4.33,2)</f>
        <v>0</v>
      </c>
      <c r="Z9" s="43"/>
      <c r="AA9" s="44"/>
      <c r="AB9" s="12"/>
      <c r="AC9" s="63"/>
      <c r="AD9" s="64"/>
      <c r="AE9" s="65"/>
      <c r="AF9" s="107"/>
    </row>
    <row r="10" spans="1:32" s="45" customFormat="1" ht="18" hidden="1" customHeight="1" x14ac:dyDescent="0.25">
      <c r="A10" s="52" t="s">
        <v>83</v>
      </c>
      <c r="B10" s="111" t="s">
        <v>58</v>
      </c>
      <c r="C10" s="28">
        <v>75</v>
      </c>
      <c r="D10" s="27" t="s">
        <v>29</v>
      </c>
      <c r="E10" s="33"/>
      <c r="F10" s="31" t="s">
        <v>29</v>
      </c>
      <c r="G10" s="33" t="s">
        <v>80</v>
      </c>
      <c r="H10" s="117">
        <v>24.2</v>
      </c>
      <c r="I10" s="67"/>
      <c r="J10" s="55">
        <v>0</v>
      </c>
      <c r="K10" s="56">
        <f t="shared" si="3"/>
        <v>0</v>
      </c>
      <c r="L10" s="34">
        <f t="shared" si="4"/>
        <v>0</v>
      </c>
      <c r="M10" s="33"/>
      <c r="N10" s="57"/>
      <c r="O10" s="58"/>
      <c r="P10" s="60"/>
      <c r="Q10" s="60"/>
      <c r="R10" s="60"/>
      <c r="S10" s="60"/>
      <c r="T10" s="60"/>
      <c r="U10" s="68"/>
      <c r="V10" s="68"/>
      <c r="W10" s="62" t="e">
        <f t="shared" si="5"/>
        <v>#REF!</v>
      </c>
      <c r="X10" s="1">
        <f t="shared" si="6"/>
        <v>0</v>
      </c>
      <c r="Y10" s="2">
        <f t="shared" si="7"/>
        <v>0</v>
      </c>
      <c r="Z10" s="43"/>
      <c r="AA10" s="44"/>
      <c r="AB10" s="12"/>
      <c r="AC10" s="63"/>
      <c r="AD10" s="64"/>
      <c r="AE10" s="65"/>
      <c r="AF10" s="107"/>
    </row>
    <row r="11" spans="1:32" s="45" customFormat="1" ht="18" hidden="1" customHeight="1" x14ac:dyDescent="0.25">
      <c r="A11" s="52" t="s">
        <v>83</v>
      </c>
      <c r="B11" s="111" t="s">
        <v>58</v>
      </c>
      <c r="C11" s="28">
        <v>70</v>
      </c>
      <c r="D11" s="27" t="s">
        <v>29</v>
      </c>
      <c r="E11" s="33"/>
      <c r="F11" s="31" t="s">
        <v>29</v>
      </c>
      <c r="G11" s="33" t="s">
        <v>80</v>
      </c>
      <c r="H11" s="117">
        <v>23.1</v>
      </c>
      <c r="I11" s="67"/>
      <c r="J11" s="55">
        <v>0</v>
      </c>
      <c r="K11" s="56">
        <f t="shared" si="3"/>
        <v>0</v>
      </c>
      <c r="L11" s="34">
        <f t="shared" si="4"/>
        <v>0</v>
      </c>
      <c r="M11" s="33"/>
      <c r="N11" s="57"/>
      <c r="O11" s="58"/>
      <c r="P11" s="60"/>
      <c r="Q11" s="60"/>
      <c r="R11" s="60"/>
      <c r="S11" s="60"/>
      <c r="T11" s="60"/>
      <c r="U11" s="68"/>
      <c r="V11" s="68"/>
      <c r="W11" s="62" t="e">
        <f t="shared" si="5"/>
        <v>#REF!</v>
      </c>
      <c r="X11" s="1">
        <f t="shared" si="6"/>
        <v>0</v>
      </c>
      <c r="Y11" s="2">
        <f t="shared" si="7"/>
        <v>0</v>
      </c>
      <c r="Z11" s="43"/>
      <c r="AA11" s="44"/>
      <c r="AB11" s="12"/>
      <c r="AC11" s="63"/>
      <c r="AD11" s="64"/>
      <c r="AE11" s="65"/>
      <c r="AF11" s="107"/>
    </row>
    <row r="12" spans="1:32" s="45" customFormat="1" ht="18" hidden="1" customHeight="1" x14ac:dyDescent="0.25">
      <c r="A12" s="52" t="s">
        <v>83</v>
      </c>
      <c r="B12" s="111" t="s">
        <v>58</v>
      </c>
      <c r="C12" s="28">
        <v>71</v>
      </c>
      <c r="D12" s="27" t="s">
        <v>29</v>
      </c>
      <c r="E12" s="33"/>
      <c r="F12" s="31" t="s">
        <v>29</v>
      </c>
      <c r="G12" s="33" t="s">
        <v>80</v>
      </c>
      <c r="H12" s="117">
        <v>23</v>
      </c>
      <c r="I12" s="67"/>
      <c r="J12" s="55">
        <v>0</v>
      </c>
      <c r="K12" s="56">
        <f t="shared" si="3"/>
        <v>0</v>
      </c>
      <c r="L12" s="34">
        <f t="shared" si="4"/>
        <v>0</v>
      </c>
      <c r="M12" s="33"/>
      <c r="N12" s="57"/>
      <c r="O12" s="58"/>
      <c r="P12" s="60"/>
      <c r="Q12" s="60"/>
      <c r="R12" s="60"/>
      <c r="S12" s="60"/>
      <c r="T12" s="60"/>
      <c r="U12" s="68"/>
      <c r="V12" s="68"/>
      <c r="W12" s="62" t="e">
        <f t="shared" si="5"/>
        <v>#REF!</v>
      </c>
      <c r="X12" s="1">
        <f t="shared" si="6"/>
        <v>0</v>
      </c>
      <c r="Y12" s="2">
        <f t="shared" si="7"/>
        <v>0</v>
      </c>
      <c r="Z12" s="43"/>
      <c r="AA12" s="44"/>
      <c r="AB12" s="12"/>
      <c r="AC12" s="63"/>
      <c r="AD12" s="64"/>
      <c r="AE12" s="65"/>
      <c r="AF12" s="107"/>
    </row>
    <row r="13" spans="1:32" s="45" customFormat="1" ht="18" hidden="1" customHeight="1" x14ac:dyDescent="0.25">
      <c r="A13" s="52" t="s">
        <v>83</v>
      </c>
      <c r="B13" s="111" t="s">
        <v>58</v>
      </c>
      <c r="C13" s="28">
        <v>73</v>
      </c>
      <c r="D13" s="27" t="s">
        <v>29</v>
      </c>
      <c r="E13" s="33"/>
      <c r="F13" s="31" t="s">
        <v>29</v>
      </c>
      <c r="G13" s="33" t="s">
        <v>80</v>
      </c>
      <c r="H13" s="117">
        <v>20.2</v>
      </c>
      <c r="I13" s="67"/>
      <c r="J13" s="55">
        <v>0</v>
      </c>
      <c r="K13" s="56">
        <f t="shared" si="3"/>
        <v>0</v>
      </c>
      <c r="L13" s="34">
        <f t="shared" si="4"/>
        <v>0</v>
      </c>
      <c r="M13" s="33"/>
      <c r="N13" s="57"/>
      <c r="O13" s="58"/>
      <c r="P13" s="60"/>
      <c r="Q13" s="60"/>
      <c r="R13" s="60"/>
      <c r="S13" s="60"/>
      <c r="T13" s="60"/>
      <c r="U13" s="68"/>
      <c r="V13" s="68"/>
      <c r="W13" s="62" t="e">
        <f t="shared" si="5"/>
        <v>#REF!</v>
      </c>
      <c r="X13" s="1">
        <f t="shared" si="6"/>
        <v>0</v>
      </c>
      <c r="Y13" s="2">
        <f t="shared" si="7"/>
        <v>0</v>
      </c>
      <c r="Z13" s="43"/>
      <c r="AA13" s="44"/>
      <c r="AB13" s="12"/>
      <c r="AC13" s="63"/>
      <c r="AD13" s="64"/>
      <c r="AE13" s="65"/>
      <c r="AF13" s="107"/>
    </row>
    <row r="14" spans="1:32" s="45" customFormat="1" ht="18" hidden="1" customHeight="1" x14ac:dyDescent="0.25">
      <c r="A14" s="52" t="s">
        <v>83</v>
      </c>
      <c r="B14" s="111" t="s">
        <v>58</v>
      </c>
      <c r="C14" s="28">
        <v>74</v>
      </c>
      <c r="D14" s="27" t="s">
        <v>29</v>
      </c>
      <c r="E14" s="33"/>
      <c r="F14" s="31" t="s">
        <v>29</v>
      </c>
      <c r="G14" s="33" t="s">
        <v>80</v>
      </c>
      <c r="H14" s="117">
        <v>23.7</v>
      </c>
      <c r="I14" s="67"/>
      <c r="J14" s="55">
        <v>0</v>
      </c>
      <c r="K14" s="56">
        <f t="shared" si="3"/>
        <v>0</v>
      </c>
      <c r="L14" s="34">
        <f t="shared" si="4"/>
        <v>0</v>
      </c>
      <c r="M14" s="33"/>
      <c r="N14" s="57"/>
      <c r="O14" s="58"/>
      <c r="P14" s="60"/>
      <c r="Q14" s="60"/>
      <c r="R14" s="60"/>
      <c r="S14" s="60"/>
      <c r="T14" s="60"/>
      <c r="U14" s="68"/>
      <c r="V14" s="68"/>
      <c r="W14" s="62" t="e">
        <f t="shared" si="5"/>
        <v>#REF!</v>
      </c>
      <c r="X14" s="1">
        <f t="shared" si="6"/>
        <v>0</v>
      </c>
      <c r="Y14" s="2">
        <f t="shared" si="7"/>
        <v>0</v>
      </c>
      <c r="Z14" s="43"/>
      <c r="AA14" s="44"/>
      <c r="AB14" s="12"/>
      <c r="AC14" s="63"/>
      <c r="AD14" s="64"/>
      <c r="AE14" s="65"/>
      <c r="AF14" s="107"/>
    </row>
    <row r="15" spans="1:32" s="45" customFormat="1" ht="18" hidden="1" customHeight="1" x14ac:dyDescent="0.25">
      <c r="A15" s="52" t="s">
        <v>83</v>
      </c>
      <c r="B15" s="111" t="s">
        <v>58</v>
      </c>
      <c r="C15" s="28">
        <v>80</v>
      </c>
      <c r="D15" s="27" t="s">
        <v>29</v>
      </c>
      <c r="E15" s="33"/>
      <c r="F15" s="31" t="s">
        <v>29</v>
      </c>
      <c r="G15" s="33" t="s">
        <v>80</v>
      </c>
      <c r="H15" s="117">
        <v>20.100000000000001</v>
      </c>
      <c r="I15" s="67"/>
      <c r="J15" s="55">
        <v>0</v>
      </c>
      <c r="K15" s="56">
        <f>ROUND(J15*((260-12)/5),2)</f>
        <v>0</v>
      </c>
      <c r="L15" s="34">
        <f>I15*K15</f>
        <v>0</v>
      </c>
      <c r="M15" s="33"/>
      <c r="N15" s="57"/>
      <c r="O15" s="58"/>
      <c r="P15" s="60"/>
      <c r="Q15" s="60"/>
      <c r="R15" s="60"/>
      <c r="S15" s="60"/>
      <c r="T15" s="60"/>
      <c r="U15" s="68"/>
      <c r="V15" s="68"/>
      <c r="W15" s="62" t="e">
        <f>ROUND(AC15/$AF$1,2)</f>
        <v>#REF!</v>
      </c>
      <c r="X15" s="1">
        <f>ROUND(I15*J15,2)</f>
        <v>0</v>
      </c>
      <c r="Y15" s="2">
        <f>ROUND(X15*4.33,2)</f>
        <v>0</v>
      </c>
      <c r="Z15" s="43"/>
      <c r="AA15" s="44"/>
      <c r="AB15" s="12"/>
      <c r="AC15" s="63"/>
      <c r="AD15" s="64"/>
      <c r="AE15" s="65"/>
      <c r="AF15" s="107"/>
    </row>
    <row r="16" spans="1:32" s="45" customFormat="1" ht="18" hidden="1" customHeight="1" x14ac:dyDescent="0.25">
      <c r="A16" s="52" t="s">
        <v>83</v>
      </c>
      <c r="B16" s="111" t="s">
        <v>58</v>
      </c>
      <c r="C16" s="28"/>
      <c r="D16" s="27" t="s">
        <v>101</v>
      </c>
      <c r="E16" s="33"/>
      <c r="F16" s="31" t="s">
        <v>98</v>
      </c>
      <c r="G16" s="33" t="s">
        <v>28</v>
      </c>
      <c r="H16" s="117">
        <v>6.63</v>
      </c>
      <c r="I16" s="67"/>
      <c r="J16" s="55">
        <v>0</v>
      </c>
      <c r="K16" s="56">
        <f t="shared" si="0"/>
        <v>0</v>
      </c>
      <c r="L16" s="34">
        <f t="shared" ref="L16:L79" si="8">I16*K16</f>
        <v>0</v>
      </c>
      <c r="M16" s="33"/>
      <c r="N16" s="57"/>
      <c r="O16" s="58"/>
      <c r="P16" s="60"/>
      <c r="Q16" s="60"/>
      <c r="R16" s="60"/>
      <c r="S16" s="60"/>
      <c r="T16" s="60"/>
      <c r="U16" s="68"/>
      <c r="V16" s="68"/>
      <c r="W16" s="62" t="e">
        <f t="shared" si="1"/>
        <v>#REF!</v>
      </c>
      <c r="X16" s="1">
        <f t="shared" si="2"/>
        <v>0</v>
      </c>
      <c r="Y16" s="2">
        <f>ROUND(X16*4.33,2)</f>
        <v>0</v>
      </c>
      <c r="Z16" s="43"/>
      <c r="AA16" s="44"/>
      <c r="AB16" s="12"/>
      <c r="AC16" s="63"/>
      <c r="AD16" s="64"/>
      <c r="AE16" s="65"/>
      <c r="AF16" s="107"/>
    </row>
    <row r="17" spans="1:32" ht="18" customHeight="1" x14ac:dyDescent="0.25">
      <c r="A17" s="308" t="s">
        <v>83</v>
      </c>
      <c r="B17" s="183" t="s">
        <v>58</v>
      </c>
      <c r="C17" s="184"/>
      <c r="D17" s="185" t="s">
        <v>103</v>
      </c>
      <c r="E17" s="33"/>
      <c r="F17" s="186" t="s">
        <v>98</v>
      </c>
      <c r="G17" s="190" t="s">
        <v>28</v>
      </c>
      <c r="H17" s="117"/>
      <c r="I17" s="316">
        <v>4.13</v>
      </c>
      <c r="J17" s="188">
        <v>5</v>
      </c>
      <c r="K17" s="189">
        <f t="shared" si="0"/>
        <v>248</v>
      </c>
      <c r="L17" s="187">
        <f t="shared" si="8"/>
        <v>1024.24</v>
      </c>
      <c r="M17" s="190"/>
      <c r="N17" s="57"/>
      <c r="O17" s="58"/>
      <c r="P17" s="60"/>
      <c r="Q17" s="60"/>
      <c r="R17" s="60"/>
      <c r="S17" s="60"/>
      <c r="T17" s="60"/>
      <c r="U17" s="68"/>
      <c r="V17" s="68"/>
      <c r="W17" s="62" t="e">
        <f t="shared" si="1"/>
        <v>#REF!</v>
      </c>
      <c r="X17" s="191">
        <f t="shared" si="2"/>
        <v>20.65</v>
      </c>
      <c r="Y17" s="192">
        <f>ROUND(X17*4.13,2)</f>
        <v>85.28</v>
      </c>
      <c r="Z17" s="43"/>
      <c r="AA17" s="193" t="e">
        <f t="shared" ref="AA17:AA79" si="9">ROUND(AE17/$AF$1/K17*J17,2)</f>
        <v>#REF!</v>
      </c>
      <c r="AB17" s="12" t="e">
        <f t="shared" ref="AB17:AB29" si="10">$AF$1</f>
        <v>#REF!</v>
      </c>
      <c r="AC17" s="194" t="e">
        <f t="shared" ref="AC17:AC78" si="11">ROUND(AF17*I17,2)</f>
        <v>#REF!</v>
      </c>
      <c r="AD17" s="195" t="e">
        <f t="shared" ref="AD17:AD78" si="12">ROUND(AE17/12,2)</f>
        <v>#REF!</v>
      </c>
      <c r="AE17" s="196" t="e">
        <f t="shared" ref="AE17:AE78" si="13">ROUND(AC17*K17,2)</f>
        <v>#REF!</v>
      </c>
      <c r="AF17" s="197" t="e">
        <f t="shared" ref="AF17:AF79" si="14">ROUND($AF$1/Z17,4)</f>
        <v>#REF!</v>
      </c>
    </row>
    <row r="18" spans="1:32" ht="18" customHeight="1" thickBot="1" x14ac:dyDescent="0.3">
      <c r="A18" s="309" t="s">
        <v>83</v>
      </c>
      <c r="B18" s="202" t="s">
        <v>58</v>
      </c>
      <c r="C18" s="227"/>
      <c r="D18" s="203" t="s">
        <v>81</v>
      </c>
      <c r="E18" s="36"/>
      <c r="F18" s="275" t="s">
        <v>98</v>
      </c>
      <c r="G18" s="276" t="s">
        <v>28</v>
      </c>
      <c r="H18" s="124"/>
      <c r="I18" s="317">
        <v>3.6</v>
      </c>
      <c r="J18" s="228">
        <v>5</v>
      </c>
      <c r="K18" s="211">
        <f t="shared" si="0"/>
        <v>248</v>
      </c>
      <c r="L18" s="212">
        <f t="shared" si="8"/>
        <v>892.80000000000007</v>
      </c>
      <c r="M18" s="276"/>
      <c r="N18" s="69"/>
      <c r="O18" s="70"/>
      <c r="P18" s="71"/>
      <c r="Q18" s="71"/>
      <c r="R18" s="71"/>
      <c r="S18" s="71"/>
      <c r="T18" s="71"/>
      <c r="U18" s="72"/>
      <c r="V18" s="72"/>
      <c r="W18" s="73" t="e">
        <f t="shared" si="1"/>
        <v>#REF!</v>
      </c>
      <c r="X18" s="216">
        <f t="shared" si="2"/>
        <v>18</v>
      </c>
      <c r="Y18" s="217">
        <f t="shared" ref="Y18:Y79" si="15">ROUND(X18*4.13,2)</f>
        <v>74.34</v>
      </c>
      <c r="Z18" s="43"/>
      <c r="AA18" s="218" t="e">
        <f t="shared" si="9"/>
        <v>#REF!</v>
      </c>
      <c r="AB18" s="26" t="e">
        <f t="shared" si="10"/>
        <v>#REF!</v>
      </c>
      <c r="AC18" s="223" t="e">
        <f t="shared" si="11"/>
        <v>#REF!</v>
      </c>
      <c r="AD18" s="224" t="e">
        <f t="shared" si="12"/>
        <v>#REF!</v>
      </c>
      <c r="AE18" s="225" t="e">
        <f t="shared" si="13"/>
        <v>#REF!</v>
      </c>
      <c r="AF18" s="226" t="e">
        <f t="shared" si="14"/>
        <v>#REF!</v>
      </c>
    </row>
    <row r="19" spans="1:32" ht="18" customHeight="1" thickTop="1" x14ac:dyDescent="0.25">
      <c r="A19" s="310" t="s">
        <v>83</v>
      </c>
      <c r="B19" s="199" t="s">
        <v>78</v>
      </c>
      <c r="C19" s="200">
        <v>182</v>
      </c>
      <c r="D19" s="201" t="s">
        <v>29</v>
      </c>
      <c r="E19" s="35"/>
      <c r="F19" s="204" t="s">
        <v>29</v>
      </c>
      <c r="G19" s="209" t="s">
        <v>80</v>
      </c>
      <c r="H19" s="119"/>
      <c r="I19" s="318">
        <v>14.63</v>
      </c>
      <c r="J19" s="188">
        <v>1</v>
      </c>
      <c r="K19" s="208">
        <f t="shared" si="0"/>
        <v>49.6</v>
      </c>
      <c r="L19" s="207">
        <f t="shared" si="8"/>
        <v>725.64800000000002</v>
      </c>
      <c r="M19" s="209"/>
      <c r="N19" s="74"/>
      <c r="O19" s="75"/>
      <c r="P19" s="76"/>
      <c r="Q19" s="76"/>
      <c r="R19" s="76"/>
      <c r="S19" s="60"/>
      <c r="T19" s="76"/>
      <c r="U19" s="77"/>
      <c r="V19" s="77"/>
      <c r="W19" s="78" t="e">
        <f t="shared" si="1"/>
        <v>#REF!</v>
      </c>
      <c r="X19" s="213">
        <f t="shared" si="2"/>
        <v>14.63</v>
      </c>
      <c r="Y19" s="214">
        <f t="shared" si="15"/>
        <v>60.42</v>
      </c>
      <c r="Z19" s="43"/>
      <c r="AA19" s="215" t="e">
        <f t="shared" si="9"/>
        <v>#REF!</v>
      </c>
      <c r="AB19" s="25" t="e">
        <f t="shared" si="10"/>
        <v>#REF!</v>
      </c>
      <c r="AC19" s="219" t="e">
        <f t="shared" si="11"/>
        <v>#REF!</v>
      </c>
      <c r="AD19" s="220" t="e">
        <f t="shared" si="12"/>
        <v>#REF!</v>
      </c>
      <c r="AE19" s="221" t="e">
        <f t="shared" si="13"/>
        <v>#REF!</v>
      </c>
      <c r="AF19" s="222" t="e">
        <f>ROUND($AF$1/Z20,4)</f>
        <v>#REF!</v>
      </c>
    </row>
    <row r="20" spans="1:32" ht="18" customHeight="1" x14ac:dyDescent="0.25">
      <c r="A20" s="308" t="s">
        <v>83</v>
      </c>
      <c r="B20" s="199" t="s">
        <v>78</v>
      </c>
      <c r="C20" s="184">
        <v>170</v>
      </c>
      <c r="D20" s="185" t="s">
        <v>29</v>
      </c>
      <c r="E20" s="33"/>
      <c r="F20" s="186" t="s">
        <v>29</v>
      </c>
      <c r="G20" s="190" t="s">
        <v>80</v>
      </c>
      <c r="H20" s="117"/>
      <c r="I20" s="316">
        <v>23.69</v>
      </c>
      <c r="J20" s="188">
        <v>1</v>
      </c>
      <c r="K20" s="189">
        <f t="shared" si="0"/>
        <v>49.6</v>
      </c>
      <c r="L20" s="187">
        <f t="shared" si="8"/>
        <v>1175.0240000000001</v>
      </c>
      <c r="M20" s="190"/>
      <c r="N20" s="57"/>
      <c r="O20" s="58"/>
      <c r="P20" s="60"/>
      <c r="Q20" s="60"/>
      <c r="R20" s="60"/>
      <c r="S20" s="60"/>
      <c r="T20" s="60"/>
      <c r="U20" s="61"/>
      <c r="V20" s="61"/>
      <c r="W20" s="62" t="e">
        <f t="shared" si="1"/>
        <v>#REF!</v>
      </c>
      <c r="X20" s="191">
        <f t="shared" si="2"/>
        <v>23.69</v>
      </c>
      <c r="Y20" s="192">
        <f t="shared" si="15"/>
        <v>97.84</v>
      </c>
      <c r="Z20" s="43"/>
      <c r="AA20" s="215" t="e">
        <f>ROUND(AE20/$AF$1/K20*J20,2)</f>
        <v>#REF!</v>
      </c>
      <c r="AB20" s="25" t="e">
        <f t="shared" si="10"/>
        <v>#REF!</v>
      </c>
      <c r="AC20" s="219" t="e">
        <f>ROUND(AF20*I20,2)</f>
        <v>#REF!</v>
      </c>
      <c r="AD20" s="220" t="e">
        <f>ROUND(AE20/12,2)</f>
        <v>#REF!</v>
      </c>
      <c r="AE20" s="221" t="e">
        <f>ROUND(AC20*K20,2)</f>
        <v>#REF!</v>
      </c>
      <c r="AF20" s="222" t="e">
        <f>ROUND($AF$1/Z21,4)</f>
        <v>#REF!</v>
      </c>
    </row>
    <row r="21" spans="1:32" ht="18" customHeight="1" x14ac:dyDescent="0.25">
      <c r="A21" s="308" t="s">
        <v>83</v>
      </c>
      <c r="B21" s="199" t="s">
        <v>78</v>
      </c>
      <c r="C21" s="184">
        <v>171</v>
      </c>
      <c r="D21" s="185" t="s">
        <v>29</v>
      </c>
      <c r="E21" s="33"/>
      <c r="F21" s="186" t="s">
        <v>29</v>
      </c>
      <c r="G21" s="190" t="s">
        <v>80</v>
      </c>
      <c r="H21" s="117"/>
      <c r="I21" s="316">
        <v>23.24</v>
      </c>
      <c r="J21" s="188">
        <v>1</v>
      </c>
      <c r="K21" s="189">
        <f t="shared" si="0"/>
        <v>49.6</v>
      </c>
      <c r="L21" s="187">
        <f t="shared" si="8"/>
        <v>1152.704</v>
      </c>
      <c r="M21" s="190"/>
      <c r="N21" s="57"/>
      <c r="O21" s="58"/>
      <c r="P21" s="60"/>
      <c r="Q21" s="60"/>
      <c r="R21" s="60"/>
      <c r="S21" s="60"/>
      <c r="T21" s="60"/>
      <c r="U21" s="61"/>
      <c r="V21" s="61"/>
      <c r="W21" s="62" t="e">
        <f t="shared" si="1"/>
        <v>#REF!</v>
      </c>
      <c r="X21" s="191">
        <f t="shared" si="2"/>
        <v>23.24</v>
      </c>
      <c r="Y21" s="192">
        <f t="shared" si="15"/>
        <v>95.98</v>
      </c>
      <c r="Z21" s="43"/>
      <c r="AA21" s="193" t="e">
        <f t="shared" si="9"/>
        <v>#REF!</v>
      </c>
      <c r="AB21" s="12" t="e">
        <f t="shared" si="10"/>
        <v>#REF!</v>
      </c>
      <c r="AC21" s="194" t="e">
        <f t="shared" si="11"/>
        <v>#REF!</v>
      </c>
      <c r="AD21" s="195" t="e">
        <f t="shared" si="12"/>
        <v>#REF!</v>
      </c>
      <c r="AE21" s="196" t="e">
        <f t="shared" si="13"/>
        <v>#REF!</v>
      </c>
      <c r="AF21" s="197" t="e">
        <f t="shared" si="14"/>
        <v>#REF!</v>
      </c>
    </row>
    <row r="22" spans="1:32" ht="18" customHeight="1" x14ac:dyDescent="0.25">
      <c r="A22" s="308" t="s">
        <v>83</v>
      </c>
      <c r="B22" s="199" t="s">
        <v>78</v>
      </c>
      <c r="C22" s="184">
        <v>173</v>
      </c>
      <c r="D22" s="185" t="s">
        <v>29</v>
      </c>
      <c r="E22" s="33"/>
      <c r="F22" s="186" t="s">
        <v>29</v>
      </c>
      <c r="G22" s="190" t="s">
        <v>80</v>
      </c>
      <c r="H22" s="117"/>
      <c r="I22" s="316">
        <v>14.4</v>
      </c>
      <c r="J22" s="188">
        <v>1</v>
      </c>
      <c r="K22" s="189">
        <f t="shared" si="0"/>
        <v>49.6</v>
      </c>
      <c r="L22" s="187">
        <f t="shared" si="8"/>
        <v>714.24</v>
      </c>
      <c r="M22" s="190"/>
      <c r="N22" s="57"/>
      <c r="O22" s="58"/>
      <c r="P22" s="59"/>
      <c r="Q22" s="59"/>
      <c r="R22" s="60"/>
      <c r="S22" s="60"/>
      <c r="T22" s="59"/>
      <c r="U22" s="61"/>
      <c r="V22" s="61"/>
      <c r="W22" s="62" t="e">
        <f t="shared" si="1"/>
        <v>#REF!</v>
      </c>
      <c r="X22" s="191">
        <f t="shared" si="2"/>
        <v>14.4</v>
      </c>
      <c r="Y22" s="192">
        <f t="shared" si="15"/>
        <v>59.47</v>
      </c>
      <c r="Z22" s="43"/>
      <c r="AA22" s="193" t="e">
        <f t="shared" si="9"/>
        <v>#REF!</v>
      </c>
      <c r="AB22" s="12" t="e">
        <f t="shared" si="10"/>
        <v>#REF!</v>
      </c>
      <c r="AC22" s="194" t="e">
        <f t="shared" si="11"/>
        <v>#REF!</v>
      </c>
      <c r="AD22" s="195" t="e">
        <f t="shared" si="12"/>
        <v>#REF!</v>
      </c>
      <c r="AE22" s="196" t="e">
        <f t="shared" si="13"/>
        <v>#REF!</v>
      </c>
      <c r="AF22" s="197" t="e">
        <f t="shared" si="14"/>
        <v>#REF!</v>
      </c>
    </row>
    <row r="23" spans="1:32" ht="18" customHeight="1" x14ac:dyDescent="0.25">
      <c r="A23" s="308" t="s">
        <v>83</v>
      </c>
      <c r="B23" s="199" t="s">
        <v>78</v>
      </c>
      <c r="C23" s="184">
        <v>174</v>
      </c>
      <c r="D23" s="185" t="s">
        <v>29</v>
      </c>
      <c r="E23" s="33"/>
      <c r="F23" s="186" t="s">
        <v>29</v>
      </c>
      <c r="G23" s="190" t="s">
        <v>80</v>
      </c>
      <c r="H23" s="117"/>
      <c r="I23" s="316">
        <v>22.24</v>
      </c>
      <c r="J23" s="188">
        <v>1</v>
      </c>
      <c r="K23" s="189">
        <f t="shared" si="0"/>
        <v>49.6</v>
      </c>
      <c r="L23" s="187">
        <f t="shared" si="8"/>
        <v>1103.104</v>
      </c>
      <c r="M23" s="190"/>
      <c r="N23" s="57"/>
      <c r="O23" s="58"/>
      <c r="P23" s="59"/>
      <c r="Q23" s="59"/>
      <c r="R23" s="60"/>
      <c r="S23" s="60"/>
      <c r="T23" s="59"/>
      <c r="U23" s="61"/>
      <c r="V23" s="61"/>
      <c r="W23" s="62" t="e">
        <f t="shared" si="1"/>
        <v>#REF!</v>
      </c>
      <c r="X23" s="191">
        <f t="shared" si="2"/>
        <v>22.24</v>
      </c>
      <c r="Y23" s="192">
        <f t="shared" si="15"/>
        <v>91.85</v>
      </c>
      <c r="Z23" s="43"/>
      <c r="AA23" s="193" t="e">
        <f t="shared" si="9"/>
        <v>#REF!</v>
      </c>
      <c r="AB23" s="12" t="e">
        <f t="shared" si="10"/>
        <v>#REF!</v>
      </c>
      <c r="AC23" s="194" t="e">
        <f t="shared" si="11"/>
        <v>#REF!</v>
      </c>
      <c r="AD23" s="195" t="e">
        <f t="shared" si="12"/>
        <v>#REF!</v>
      </c>
      <c r="AE23" s="196" t="e">
        <f t="shared" si="13"/>
        <v>#REF!</v>
      </c>
      <c r="AF23" s="197" t="e">
        <f t="shared" si="14"/>
        <v>#REF!</v>
      </c>
    </row>
    <row r="24" spans="1:32" ht="15.75" x14ac:dyDescent="0.25">
      <c r="A24" s="308" t="s">
        <v>83</v>
      </c>
      <c r="B24" s="199" t="s">
        <v>78</v>
      </c>
      <c r="C24" s="184">
        <v>175</v>
      </c>
      <c r="D24" s="185" t="s">
        <v>29</v>
      </c>
      <c r="E24" s="33"/>
      <c r="F24" s="186" t="s">
        <v>29</v>
      </c>
      <c r="G24" s="190" t="s">
        <v>80</v>
      </c>
      <c r="H24" s="117"/>
      <c r="I24" s="316">
        <v>11.09</v>
      </c>
      <c r="J24" s="188">
        <v>1</v>
      </c>
      <c r="K24" s="189">
        <f t="shared" si="0"/>
        <v>49.6</v>
      </c>
      <c r="L24" s="187">
        <f t="shared" si="8"/>
        <v>550.06399999999996</v>
      </c>
      <c r="M24" s="190"/>
      <c r="N24" s="57"/>
      <c r="O24" s="58"/>
      <c r="P24" s="60"/>
      <c r="Q24" s="60"/>
      <c r="R24" s="60"/>
      <c r="S24" s="60"/>
      <c r="T24" s="60"/>
      <c r="U24" s="68"/>
      <c r="V24" s="68"/>
      <c r="W24" s="62" t="e">
        <f t="shared" si="1"/>
        <v>#REF!</v>
      </c>
      <c r="X24" s="191">
        <f t="shared" si="2"/>
        <v>11.09</v>
      </c>
      <c r="Y24" s="192">
        <f t="shared" si="15"/>
        <v>45.8</v>
      </c>
      <c r="Z24" s="43"/>
      <c r="AA24" s="193" t="e">
        <f t="shared" si="9"/>
        <v>#REF!</v>
      </c>
      <c r="AB24" s="12" t="e">
        <f t="shared" si="10"/>
        <v>#REF!</v>
      </c>
      <c r="AC24" s="194" t="e">
        <f t="shared" si="11"/>
        <v>#REF!</v>
      </c>
      <c r="AD24" s="195" t="e">
        <f t="shared" si="12"/>
        <v>#REF!</v>
      </c>
      <c r="AE24" s="196" t="e">
        <f t="shared" si="13"/>
        <v>#REF!</v>
      </c>
      <c r="AF24" s="197" t="e">
        <f t="shared" si="14"/>
        <v>#REF!</v>
      </c>
    </row>
    <row r="25" spans="1:32" ht="15.75" x14ac:dyDescent="0.25">
      <c r="A25" s="308" t="s">
        <v>83</v>
      </c>
      <c r="B25" s="199" t="s">
        <v>78</v>
      </c>
      <c r="C25" s="184">
        <v>176</v>
      </c>
      <c r="D25" s="185" t="s">
        <v>29</v>
      </c>
      <c r="E25" s="33"/>
      <c r="F25" s="186" t="s">
        <v>29</v>
      </c>
      <c r="G25" s="190" t="s">
        <v>80</v>
      </c>
      <c r="H25" s="117"/>
      <c r="I25" s="316">
        <v>12.94</v>
      </c>
      <c r="J25" s="188">
        <v>1</v>
      </c>
      <c r="K25" s="189">
        <f t="shared" si="0"/>
        <v>49.6</v>
      </c>
      <c r="L25" s="187">
        <f t="shared" si="8"/>
        <v>641.82399999999996</v>
      </c>
      <c r="M25" s="190"/>
      <c r="N25" s="57"/>
      <c r="O25" s="58"/>
      <c r="P25" s="60"/>
      <c r="Q25" s="60"/>
      <c r="R25" s="60"/>
      <c r="S25" s="60"/>
      <c r="T25" s="60"/>
      <c r="U25" s="61"/>
      <c r="V25" s="61"/>
      <c r="W25" s="62" t="e">
        <f t="shared" si="1"/>
        <v>#REF!</v>
      </c>
      <c r="X25" s="191">
        <f t="shared" si="2"/>
        <v>12.94</v>
      </c>
      <c r="Y25" s="192">
        <f t="shared" si="15"/>
        <v>53.44</v>
      </c>
      <c r="Z25" s="43"/>
      <c r="AA25" s="193" t="e">
        <f t="shared" si="9"/>
        <v>#REF!</v>
      </c>
      <c r="AB25" s="12" t="e">
        <f t="shared" si="10"/>
        <v>#REF!</v>
      </c>
      <c r="AC25" s="194" t="e">
        <f t="shared" si="11"/>
        <v>#REF!</v>
      </c>
      <c r="AD25" s="195" t="e">
        <f t="shared" si="12"/>
        <v>#REF!</v>
      </c>
      <c r="AE25" s="196" t="e">
        <f t="shared" si="13"/>
        <v>#REF!</v>
      </c>
      <c r="AF25" s="197" t="e">
        <f t="shared" si="14"/>
        <v>#REF!</v>
      </c>
    </row>
    <row r="26" spans="1:32" ht="15.75" x14ac:dyDescent="0.25">
      <c r="A26" s="308" t="s">
        <v>83</v>
      </c>
      <c r="B26" s="199" t="s">
        <v>78</v>
      </c>
      <c r="C26" s="184">
        <v>177</v>
      </c>
      <c r="D26" s="185" t="s">
        <v>29</v>
      </c>
      <c r="E26" s="33"/>
      <c r="F26" s="186" t="s">
        <v>29</v>
      </c>
      <c r="G26" s="190" t="s">
        <v>80</v>
      </c>
      <c r="H26" s="117"/>
      <c r="I26" s="316">
        <v>12.76</v>
      </c>
      <c r="J26" s="188">
        <v>1</v>
      </c>
      <c r="K26" s="189">
        <f t="shared" si="0"/>
        <v>49.6</v>
      </c>
      <c r="L26" s="187">
        <f t="shared" si="8"/>
        <v>632.89599999999996</v>
      </c>
      <c r="M26" s="190"/>
      <c r="N26" s="57"/>
      <c r="O26" s="58"/>
      <c r="P26" s="60"/>
      <c r="Q26" s="60"/>
      <c r="R26" s="60"/>
      <c r="S26" s="60"/>
      <c r="T26" s="60"/>
      <c r="U26" s="79"/>
      <c r="V26" s="79"/>
      <c r="W26" s="62" t="e">
        <f t="shared" si="1"/>
        <v>#REF!</v>
      </c>
      <c r="X26" s="191">
        <f t="shared" si="2"/>
        <v>12.76</v>
      </c>
      <c r="Y26" s="192">
        <f t="shared" si="15"/>
        <v>52.7</v>
      </c>
      <c r="Z26" s="43"/>
      <c r="AA26" s="193" t="e">
        <f t="shared" si="9"/>
        <v>#REF!</v>
      </c>
      <c r="AB26" s="12" t="e">
        <f t="shared" si="10"/>
        <v>#REF!</v>
      </c>
      <c r="AC26" s="194" t="e">
        <f t="shared" si="11"/>
        <v>#REF!</v>
      </c>
      <c r="AD26" s="195" t="e">
        <f t="shared" si="12"/>
        <v>#REF!</v>
      </c>
      <c r="AE26" s="196" t="e">
        <f t="shared" si="13"/>
        <v>#REF!</v>
      </c>
      <c r="AF26" s="197" t="e">
        <f t="shared" si="14"/>
        <v>#REF!</v>
      </c>
    </row>
    <row r="27" spans="1:32" ht="15.75" x14ac:dyDescent="0.25">
      <c r="A27" s="308" t="s">
        <v>83</v>
      </c>
      <c r="B27" s="199" t="s">
        <v>78</v>
      </c>
      <c r="C27" s="184">
        <v>178</v>
      </c>
      <c r="D27" s="185" t="s">
        <v>29</v>
      </c>
      <c r="E27" s="33"/>
      <c r="F27" s="186" t="s">
        <v>29</v>
      </c>
      <c r="G27" s="190" t="s">
        <v>80</v>
      </c>
      <c r="H27" s="117"/>
      <c r="I27" s="316">
        <v>12.1</v>
      </c>
      <c r="J27" s="188">
        <v>1</v>
      </c>
      <c r="K27" s="189">
        <f t="shared" si="0"/>
        <v>49.6</v>
      </c>
      <c r="L27" s="187">
        <f t="shared" si="8"/>
        <v>600.16</v>
      </c>
      <c r="M27" s="190"/>
      <c r="N27" s="57"/>
      <c r="O27" s="58"/>
      <c r="P27" s="60"/>
      <c r="Q27" s="60"/>
      <c r="R27" s="60"/>
      <c r="S27" s="60"/>
      <c r="T27" s="60"/>
      <c r="U27" s="61"/>
      <c r="V27" s="61"/>
      <c r="W27" s="62" t="e">
        <f t="shared" si="1"/>
        <v>#REF!</v>
      </c>
      <c r="X27" s="191">
        <f t="shared" si="2"/>
        <v>12.1</v>
      </c>
      <c r="Y27" s="192">
        <f t="shared" si="15"/>
        <v>49.97</v>
      </c>
      <c r="Z27" s="43"/>
      <c r="AA27" s="193" t="e">
        <f t="shared" si="9"/>
        <v>#REF!</v>
      </c>
      <c r="AB27" s="12" t="e">
        <f t="shared" si="10"/>
        <v>#REF!</v>
      </c>
      <c r="AC27" s="194" t="e">
        <f t="shared" si="11"/>
        <v>#REF!</v>
      </c>
      <c r="AD27" s="195" t="e">
        <f t="shared" si="12"/>
        <v>#REF!</v>
      </c>
      <c r="AE27" s="196" t="e">
        <f t="shared" si="13"/>
        <v>#REF!</v>
      </c>
      <c r="AF27" s="197" t="e">
        <f t="shared" si="14"/>
        <v>#REF!</v>
      </c>
    </row>
    <row r="28" spans="1:32" ht="15.75" x14ac:dyDescent="0.25">
      <c r="A28" s="308" t="s">
        <v>83</v>
      </c>
      <c r="B28" s="199" t="s">
        <v>78</v>
      </c>
      <c r="C28" s="184">
        <v>179</v>
      </c>
      <c r="D28" s="185" t="s">
        <v>109</v>
      </c>
      <c r="E28" s="33"/>
      <c r="F28" s="186" t="s">
        <v>29</v>
      </c>
      <c r="G28" s="190" t="s">
        <v>80</v>
      </c>
      <c r="H28" s="117"/>
      <c r="I28" s="316">
        <v>24.88</v>
      </c>
      <c r="J28" s="188">
        <v>1</v>
      </c>
      <c r="K28" s="189">
        <f t="shared" si="0"/>
        <v>49.6</v>
      </c>
      <c r="L28" s="187">
        <f t="shared" si="8"/>
        <v>1234.048</v>
      </c>
      <c r="M28" s="190"/>
      <c r="N28" s="57"/>
      <c r="O28" s="58"/>
      <c r="P28" s="60"/>
      <c r="Q28" s="60"/>
      <c r="R28" s="60"/>
      <c r="S28" s="60"/>
      <c r="T28" s="60"/>
      <c r="U28" s="68"/>
      <c r="V28" s="68"/>
      <c r="W28" s="62" t="e">
        <f t="shared" si="1"/>
        <v>#REF!</v>
      </c>
      <c r="X28" s="191">
        <f t="shared" si="2"/>
        <v>24.88</v>
      </c>
      <c r="Y28" s="192">
        <f t="shared" si="15"/>
        <v>102.75</v>
      </c>
      <c r="Z28" s="43"/>
      <c r="AA28" s="193" t="e">
        <f t="shared" si="9"/>
        <v>#REF!</v>
      </c>
      <c r="AB28" s="12" t="e">
        <f t="shared" si="10"/>
        <v>#REF!</v>
      </c>
      <c r="AC28" s="194" t="e">
        <f t="shared" si="11"/>
        <v>#REF!</v>
      </c>
      <c r="AD28" s="195" t="e">
        <f t="shared" si="12"/>
        <v>#REF!</v>
      </c>
      <c r="AE28" s="196" t="e">
        <f t="shared" si="13"/>
        <v>#REF!</v>
      </c>
      <c r="AF28" s="197" t="e">
        <f t="shared" si="14"/>
        <v>#REF!</v>
      </c>
    </row>
    <row r="29" spans="1:32" ht="15.75" x14ac:dyDescent="0.25">
      <c r="A29" s="308" t="s">
        <v>83</v>
      </c>
      <c r="B29" s="199" t="s">
        <v>78</v>
      </c>
      <c r="C29" s="184">
        <v>180</v>
      </c>
      <c r="D29" s="185" t="s">
        <v>29</v>
      </c>
      <c r="E29" s="33"/>
      <c r="F29" s="186" t="s">
        <v>29</v>
      </c>
      <c r="G29" s="190" t="s">
        <v>80</v>
      </c>
      <c r="H29" s="117"/>
      <c r="I29" s="316">
        <v>26.08</v>
      </c>
      <c r="J29" s="188">
        <v>1</v>
      </c>
      <c r="K29" s="189">
        <f t="shared" si="0"/>
        <v>49.6</v>
      </c>
      <c r="L29" s="187">
        <f t="shared" si="8"/>
        <v>1293.568</v>
      </c>
      <c r="M29" s="190"/>
      <c r="N29" s="57"/>
      <c r="O29" s="58"/>
      <c r="P29" s="60"/>
      <c r="Q29" s="60"/>
      <c r="R29" s="60"/>
      <c r="S29" s="60"/>
      <c r="T29" s="60"/>
      <c r="U29" s="61"/>
      <c r="V29" s="61"/>
      <c r="W29" s="62" t="e">
        <f t="shared" si="1"/>
        <v>#REF!</v>
      </c>
      <c r="X29" s="191">
        <f t="shared" si="2"/>
        <v>26.08</v>
      </c>
      <c r="Y29" s="192">
        <f t="shared" si="15"/>
        <v>107.71</v>
      </c>
      <c r="Z29" s="43"/>
      <c r="AA29" s="193" t="e">
        <f t="shared" si="9"/>
        <v>#REF!</v>
      </c>
      <c r="AB29" s="12" t="e">
        <f t="shared" si="10"/>
        <v>#REF!</v>
      </c>
      <c r="AC29" s="194" t="e">
        <f t="shared" si="11"/>
        <v>#REF!</v>
      </c>
      <c r="AD29" s="195" t="e">
        <f t="shared" si="12"/>
        <v>#REF!</v>
      </c>
      <c r="AE29" s="196" t="e">
        <f t="shared" si="13"/>
        <v>#REF!</v>
      </c>
      <c r="AF29" s="197" t="e">
        <f t="shared" si="14"/>
        <v>#REF!</v>
      </c>
    </row>
    <row r="30" spans="1:32" ht="15.75" x14ac:dyDescent="0.25">
      <c r="A30" s="308" t="s">
        <v>83</v>
      </c>
      <c r="B30" s="199" t="s">
        <v>78</v>
      </c>
      <c r="C30" s="184">
        <v>181</v>
      </c>
      <c r="D30" s="185" t="s">
        <v>29</v>
      </c>
      <c r="E30" s="33"/>
      <c r="F30" s="186" t="s">
        <v>29</v>
      </c>
      <c r="G30" s="190" t="s">
        <v>80</v>
      </c>
      <c r="H30" s="117"/>
      <c r="I30" s="316">
        <v>22.06</v>
      </c>
      <c r="J30" s="188">
        <v>1</v>
      </c>
      <c r="K30" s="189">
        <f t="shared" si="0"/>
        <v>49.6</v>
      </c>
      <c r="L30" s="187">
        <f t="shared" si="8"/>
        <v>1094.1759999999999</v>
      </c>
      <c r="M30" s="190"/>
      <c r="N30" s="57"/>
      <c r="O30" s="58"/>
      <c r="P30" s="60"/>
      <c r="Q30" s="60"/>
      <c r="R30" s="60"/>
      <c r="S30" s="60"/>
      <c r="T30" s="60"/>
      <c r="U30" s="61"/>
      <c r="V30" s="61"/>
      <c r="W30" s="62" t="e">
        <f t="shared" si="1"/>
        <v>#REF!</v>
      </c>
      <c r="X30" s="191">
        <f t="shared" si="2"/>
        <v>22.06</v>
      </c>
      <c r="Y30" s="192">
        <f t="shared" si="15"/>
        <v>91.11</v>
      </c>
      <c r="Z30" s="43"/>
      <c r="AA30" s="193" t="e">
        <f t="shared" si="9"/>
        <v>#REF!</v>
      </c>
      <c r="AB30" s="12" t="e">
        <f>$AF$1</f>
        <v>#REF!</v>
      </c>
      <c r="AC30" s="194" t="e">
        <f t="shared" si="11"/>
        <v>#REF!</v>
      </c>
      <c r="AD30" s="195" t="e">
        <f t="shared" si="12"/>
        <v>#REF!</v>
      </c>
      <c r="AE30" s="196" t="e">
        <f t="shared" si="13"/>
        <v>#REF!</v>
      </c>
      <c r="AF30" s="197" t="e">
        <f t="shared" si="14"/>
        <v>#REF!</v>
      </c>
    </row>
    <row r="31" spans="1:32" ht="15.75" x14ac:dyDescent="0.25">
      <c r="A31" s="308" t="s">
        <v>83</v>
      </c>
      <c r="B31" s="199" t="s">
        <v>78</v>
      </c>
      <c r="C31" s="184"/>
      <c r="D31" s="185" t="s">
        <v>2</v>
      </c>
      <c r="E31" s="33"/>
      <c r="F31" s="186" t="s">
        <v>98</v>
      </c>
      <c r="G31" s="190" t="s">
        <v>80</v>
      </c>
      <c r="H31" s="117"/>
      <c r="I31" s="316">
        <v>5.05</v>
      </c>
      <c r="J31" s="188">
        <v>5</v>
      </c>
      <c r="K31" s="189">
        <f t="shared" si="0"/>
        <v>248</v>
      </c>
      <c r="L31" s="187">
        <f t="shared" si="8"/>
        <v>1252.3999999999999</v>
      </c>
      <c r="M31" s="190"/>
      <c r="N31" s="57"/>
      <c r="O31" s="58"/>
      <c r="P31" s="60"/>
      <c r="Q31" s="60"/>
      <c r="R31" s="60"/>
      <c r="S31" s="60"/>
      <c r="T31" s="60"/>
      <c r="U31" s="68"/>
      <c r="V31" s="68"/>
      <c r="W31" s="62" t="e">
        <f t="shared" si="1"/>
        <v>#REF!</v>
      </c>
      <c r="X31" s="191">
        <f t="shared" si="2"/>
        <v>25.25</v>
      </c>
      <c r="Y31" s="192">
        <f t="shared" si="15"/>
        <v>104.28</v>
      </c>
      <c r="Z31" s="43"/>
      <c r="AA31" s="193" t="e">
        <f t="shared" si="9"/>
        <v>#REF!</v>
      </c>
      <c r="AB31" s="12" t="e">
        <f t="shared" ref="AB31:AB43" si="16">$AF$1</f>
        <v>#REF!</v>
      </c>
      <c r="AC31" s="194" t="e">
        <f t="shared" si="11"/>
        <v>#REF!</v>
      </c>
      <c r="AD31" s="195" t="e">
        <f t="shared" si="12"/>
        <v>#REF!</v>
      </c>
      <c r="AE31" s="196" t="e">
        <f t="shared" si="13"/>
        <v>#REF!</v>
      </c>
      <c r="AF31" s="197" t="e">
        <f t="shared" si="14"/>
        <v>#REF!</v>
      </c>
    </row>
    <row r="32" spans="1:32" ht="15.75" x14ac:dyDescent="0.25">
      <c r="A32" s="308" t="s">
        <v>83</v>
      </c>
      <c r="B32" s="199" t="s">
        <v>78</v>
      </c>
      <c r="C32" s="184"/>
      <c r="D32" s="185" t="s">
        <v>2</v>
      </c>
      <c r="E32" s="33"/>
      <c r="F32" s="186" t="s">
        <v>98</v>
      </c>
      <c r="G32" s="190" t="s">
        <v>80</v>
      </c>
      <c r="H32" s="117"/>
      <c r="I32" s="316">
        <v>9.81</v>
      </c>
      <c r="J32" s="188">
        <v>5</v>
      </c>
      <c r="K32" s="189">
        <f t="shared" si="0"/>
        <v>248</v>
      </c>
      <c r="L32" s="187">
        <f t="shared" si="8"/>
        <v>2432.88</v>
      </c>
      <c r="M32" s="190"/>
      <c r="N32" s="57"/>
      <c r="O32" s="58"/>
      <c r="P32" s="60"/>
      <c r="Q32" s="60"/>
      <c r="R32" s="60"/>
      <c r="S32" s="60"/>
      <c r="T32" s="60"/>
      <c r="U32" s="68"/>
      <c r="V32" s="68"/>
      <c r="W32" s="62" t="e">
        <f t="shared" si="1"/>
        <v>#REF!</v>
      </c>
      <c r="X32" s="191">
        <f t="shared" si="2"/>
        <v>49.05</v>
      </c>
      <c r="Y32" s="192">
        <f t="shared" si="15"/>
        <v>202.58</v>
      </c>
      <c r="Z32" s="43"/>
      <c r="AA32" s="193" t="e">
        <f>ROUND(AE32/$AF$1/K32*J32,2)</f>
        <v>#REF!</v>
      </c>
      <c r="AB32" s="12" t="e">
        <f t="shared" si="16"/>
        <v>#REF!</v>
      </c>
      <c r="AC32" s="194" t="e">
        <f t="shared" si="11"/>
        <v>#REF!</v>
      </c>
      <c r="AD32" s="195" t="e">
        <f>ROUND(AE32/12,2)</f>
        <v>#REF!</v>
      </c>
      <c r="AE32" s="196" t="e">
        <f t="shared" si="13"/>
        <v>#REF!</v>
      </c>
      <c r="AF32" s="197" t="e">
        <f t="shared" si="14"/>
        <v>#REF!</v>
      </c>
    </row>
    <row r="33" spans="1:32" ht="15.75" x14ac:dyDescent="0.25">
      <c r="A33" s="308" t="s">
        <v>83</v>
      </c>
      <c r="B33" s="199" t="s">
        <v>78</v>
      </c>
      <c r="C33" s="184"/>
      <c r="D33" s="185" t="s">
        <v>2</v>
      </c>
      <c r="E33" s="33"/>
      <c r="F33" s="186" t="s">
        <v>98</v>
      </c>
      <c r="G33" s="190" t="s">
        <v>80</v>
      </c>
      <c r="H33" s="117"/>
      <c r="I33" s="316">
        <v>3.23</v>
      </c>
      <c r="J33" s="188">
        <v>5</v>
      </c>
      <c r="K33" s="189">
        <f t="shared" si="0"/>
        <v>248</v>
      </c>
      <c r="L33" s="187">
        <f t="shared" si="8"/>
        <v>801.04</v>
      </c>
      <c r="M33" s="190"/>
      <c r="N33" s="57"/>
      <c r="O33" s="58"/>
      <c r="P33" s="60"/>
      <c r="Q33" s="60"/>
      <c r="R33" s="60"/>
      <c r="S33" s="60"/>
      <c r="T33" s="60"/>
      <c r="U33" s="68"/>
      <c r="V33" s="68"/>
      <c r="W33" s="62" t="e">
        <f t="shared" si="1"/>
        <v>#REF!</v>
      </c>
      <c r="X33" s="191">
        <f t="shared" si="2"/>
        <v>16.149999999999999</v>
      </c>
      <c r="Y33" s="192">
        <f t="shared" si="15"/>
        <v>66.7</v>
      </c>
      <c r="Z33" s="43"/>
      <c r="AA33" s="193" t="e">
        <f t="shared" si="9"/>
        <v>#REF!</v>
      </c>
      <c r="AB33" s="12" t="e">
        <f t="shared" si="16"/>
        <v>#REF!</v>
      </c>
      <c r="AC33" s="194" t="e">
        <f t="shared" si="11"/>
        <v>#REF!</v>
      </c>
      <c r="AD33" s="195" t="e">
        <f t="shared" si="12"/>
        <v>#REF!</v>
      </c>
      <c r="AE33" s="196" t="e">
        <f t="shared" si="13"/>
        <v>#REF!</v>
      </c>
      <c r="AF33" s="197" t="e">
        <f t="shared" si="14"/>
        <v>#REF!</v>
      </c>
    </row>
    <row r="34" spans="1:32" ht="15.75" x14ac:dyDescent="0.25">
      <c r="A34" s="308" t="s">
        <v>83</v>
      </c>
      <c r="B34" s="199" t="s">
        <v>78</v>
      </c>
      <c r="C34" s="184"/>
      <c r="D34" s="185" t="s">
        <v>2</v>
      </c>
      <c r="E34" s="33"/>
      <c r="F34" s="186" t="s">
        <v>98</v>
      </c>
      <c r="G34" s="190" t="s">
        <v>80</v>
      </c>
      <c r="H34" s="117"/>
      <c r="I34" s="316">
        <v>9.1199999999999992</v>
      </c>
      <c r="J34" s="188">
        <v>5</v>
      </c>
      <c r="K34" s="189">
        <f t="shared" si="0"/>
        <v>248</v>
      </c>
      <c r="L34" s="187">
        <f t="shared" si="8"/>
        <v>2261.7599999999998</v>
      </c>
      <c r="M34" s="190"/>
      <c r="N34" s="57"/>
      <c r="O34" s="58"/>
      <c r="P34" s="60"/>
      <c r="Q34" s="60"/>
      <c r="R34" s="60"/>
      <c r="S34" s="60"/>
      <c r="T34" s="60"/>
      <c r="U34" s="61"/>
      <c r="V34" s="61"/>
      <c r="W34" s="62" t="e">
        <f t="shared" si="1"/>
        <v>#REF!</v>
      </c>
      <c r="X34" s="191">
        <f t="shared" si="2"/>
        <v>45.6</v>
      </c>
      <c r="Y34" s="192">
        <f t="shared" si="15"/>
        <v>188.33</v>
      </c>
      <c r="Z34" s="43"/>
      <c r="AA34" s="193" t="e">
        <f t="shared" si="9"/>
        <v>#REF!</v>
      </c>
      <c r="AB34" s="12" t="e">
        <f t="shared" si="16"/>
        <v>#REF!</v>
      </c>
      <c r="AC34" s="194" t="e">
        <f t="shared" si="11"/>
        <v>#REF!</v>
      </c>
      <c r="AD34" s="195" t="e">
        <f t="shared" si="12"/>
        <v>#REF!</v>
      </c>
      <c r="AE34" s="196" t="e">
        <f t="shared" si="13"/>
        <v>#REF!</v>
      </c>
      <c r="AF34" s="197" t="e">
        <f t="shared" si="14"/>
        <v>#REF!</v>
      </c>
    </row>
    <row r="35" spans="1:32" ht="15.75" x14ac:dyDescent="0.25">
      <c r="A35" s="308" t="s">
        <v>83</v>
      </c>
      <c r="B35" s="199" t="s">
        <v>78</v>
      </c>
      <c r="C35" s="184"/>
      <c r="D35" s="185" t="s">
        <v>2</v>
      </c>
      <c r="E35" s="33"/>
      <c r="F35" s="186" t="s">
        <v>98</v>
      </c>
      <c r="G35" s="190" t="s">
        <v>80</v>
      </c>
      <c r="H35" s="117"/>
      <c r="I35" s="316">
        <v>3.18</v>
      </c>
      <c r="J35" s="188">
        <v>5</v>
      </c>
      <c r="K35" s="189">
        <f t="shared" si="0"/>
        <v>248</v>
      </c>
      <c r="L35" s="187">
        <f t="shared" si="8"/>
        <v>788.64</v>
      </c>
      <c r="M35" s="190"/>
      <c r="N35" s="57"/>
      <c r="O35" s="58"/>
      <c r="P35" s="60"/>
      <c r="Q35" s="60"/>
      <c r="R35" s="60"/>
      <c r="S35" s="60"/>
      <c r="T35" s="60"/>
      <c r="U35" s="61"/>
      <c r="V35" s="61"/>
      <c r="W35" s="62" t="e">
        <f t="shared" si="1"/>
        <v>#REF!</v>
      </c>
      <c r="X35" s="191">
        <f t="shared" si="2"/>
        <v>15.9</v>
      </c>
      <c r="Y35" s="192">
        <f t="shared" si="15"/>
        <v>65.67</v>
      </c>
      <c r="Z35" s="43"/>
      <c r="AA35" s="193" t="e">
        <f t="shared" si="9"/>
        <v>#REF!</v>
      </c>
      <c r="AB35" s="12" t="e">
        <f t="shared" si="16"/>
        <v>#REF!</v>
      </c>
      <c r="AC35" s="194" t="e">
        <f t="shared" si="11"/>
        <v>#REF!</v>
      </c>
      <c r="AD35" s="195" t="e">
        <f t="shared" si="12"/>
        <v>#REF!</v>
      </c>
      <c r="AE35" s="196" t="e">
        <f t="shared" si="13"/>
        <v>#REF!</v>
      </c>
      <c r="AF35" s="197" t="e">
        <f t="shared" si="14"/>
        <v>#REF!</v>
      </c>
    </row>
    <row r="36" spans="1:32" ht="15.75" x14ac:dyDescent="0.25">
      <c r="A36" s="308" t="s">
        <v>83</v>
      </c>
      <c r="B36" s="199" t="s">
        <v>78</v>
      </c>
      <c r="C36" s="184"/>
      <c r="D36" s="185" t="s">
        <v>2</v>
      </c>
      <c r="E36" s="33"/>
      <c r="F36" s="186" t="s">
        <v>98</v>
      </c>
      <c r="G36" s="190" t="s">
        <v>80</v>
      </c>
      <c r="H36" s="117"/>
      <c r="I36" s="316">
        <v>9.58</v>
      </c>
      <c r="J36" s="188">
        <v>5</v>
      </c>
      <c r="K36" s="189">
        <f t="shared" si="0"/>
        <v>248</v>
      </c>
      <c r="L36" s="187">
        <f t="shared" si="8"/>
        <v>2375.84</v>
      </c>
      <c r="M36" s="190"/>
      <c r="N36" s="57"/>
      <c r="O36" s="58"/>
      <c r="P36" s="60"/>
      <c r="Q36" s="60"/>
      <c r="R36" s="60"/>
      <c r="S36" s="60"/>
      <c r="T36" s="60"/>
      <c r="U36" s="61"/>
      <c r="V36" s="61"/>
      <c r="W36" s="62" t="e">
        <f t="shared" si="1"/>
        <v>#REF!</v>
      </c>
      <c r="X36" s="191">
        <f t="shared" si="2"/>
        <v>47.9</v>
      </c>
      <c r="Y36" s="192">
        <f t="shared" si="15"/>
        <v>197.83</v>
      </c>
      <c r="Z36" s="43"/>
      <c r="AA36" s="193" t="e">
        <f t="shared" si="9"/>
        <v>#REF!</v>
      </c>
      <c r="AB36" s="12" t="e">
        <f t="shared" si="16"/>
        <v>#REF!</v>
      </c>
      <c r="AC36" s="194" t="e">
        <f t="shared" si="11"/>
        <v>#REF!</v>
      </c>
      <c r="AD36" s="195" t="e">
        <f t="shared" si="12"/>
        <v>#REF!</v>
      </c>
      <c r="AE36" s="196" t="e">
        <f t="shared" si="13"/>
        <v>#REF!</v>
      </c>
      <c r="AF36" s="197" t="e">
        <f t="shared" si="14"/>
        <v>#REF!</v>
      </c>
    </row>
    <row r="37" spans="1:32" ht="15.75" x14ac:dyDescent="0.25">
      <c r="A37" s="308" t="s">
        <v>83</v>
      </c>
      <c r="B37" s="199" t="s">
        <v>78</v>
      </c>
      <c r="C37" s="184"/>
      <c r="D37" s="185" t="s">
        <v>2</v>
      </c>
      <c r="E37" s="33"/>
      <c r="F37" s="186" t="s">
        <v>98</v>
      </c>
      <c r="G37" s="190" t="s">
        <v>28</v>
      </c>
      <c r="H37" s="117"/>
      <c r="I37" s="316">
        <v>5.62</v>
      </c>
      <c r="J37" s="188">
        <v>5</v>
      </c>
      <c r="K37" s="189">
        <f t="shared" si="0"/>
        <v>248</v>
      </c>
      <c r="L37" s="187">
        <f t="shared" si="8"/>
        <v>1393.76</v>
      </c>
      <c r="M37" s="190"/>
      <c r="N37" s="57"/>
      <c r="O37" s="58"/>
      <c r="P37" s="60"/>
      <c r="Q37" s="60"/>
      <c r="R37" s="60"/>
      <c r="S37" s="60"/>
      <c r="T37" s="60"/>
      <c r="U37" s="61"/>
      <c r="V37" s="61"/>
      <c r="W37" s="62" t="e">
        <f t="shared" si="1"/>
        <v>#REF!</v>
      </c>
      <c r="X37" s="191">
        <f t="shared" si="2"/>
        <v>28.1</v>
      </c>
      <c r="Y37" s="192">
        <f t="shared" si="15"/>
        <v>116.05</v>
      </c>
      <c r="Z37" s="43"/>
      <c r="AA37" s="193" t="e">
        <f t="shared" si="9"/>
        <v>#REF!</v>
      </c>
      <c r="AB37" s="12" t="e">
        <f t="shared" si="16"/>
        <v>#REF!</v>
      </c>
      <c r="AC37" s="194" t="e">
        <f t="shared" si="11"/>
        <v>#REF!</v>
      </c>
      <c r="AD37" s="195" t="e">
        <f t="shared" si="12"/>
        <v>#REF!</v>
      </c>
      <c r="AE37" s="196" t="e">
        <f t="shared" si="13"/>
        <v>#REF!</v>
      </c>
      <c r="AF37" s="197" t="e">
        <f t="shared" si="14"/>
        <v>#REF!</v>
      </c>
    </row>
    <row r="38" spans="1:32" s="299" customFormat="1" ht="15.75" x14ac:dyDescent="0.25">
      <c r="A38" s="308" t="s">
        <v>83</v>
      </c>
      <c r="B38" s="199" t="s">
        <v>78</v>
      </c>
      <c r="C38" s="184"/>
      <c r="D38" s="185" t="s">
        <v>103</v>
      </c>
      <c r="E38" s="33"/>
      <c r="F38" s="186" t="s">
        <v>98</v>
      </c>
      <c r="G38" s="190" t="s">
        <v>28</v>
      </c>
      <c r="H38" s="117"/>
      <c r="I38" s="316">
        <v>4.05</v>
      </c>
      <c r="J38" s="188">
        <v>5</v>
      </c>
      <c r="K38" s="189">
        <f t="shared" si="0"/>
        <v>248</v>
      </c>
      <c r="L38" s="187">
        <f t="shared" si="8"/>
        <v>1004.4</v>
      </c>
      <c r="M38" s="190"/>
      <c r="N38" s="57"/>
      <c r="O38" s="58"/>
      <c r="P38" s="60"/>
      <c r="Q38" s="60"/>
      <c r="R38" s="60"/>
      <c r="S38" s="60"/>
      <c r="T38" s="60"/>
      <c r="U38" s="61"/>
      <c r="V38" s="61"/>
      <c r="W38" s="62" t="e">
        <f t="shared" si="1"/>
        <v>#REF!</v>
      </c>
      <c r="X38" s="191">
        <f t="shared" si="2"/>
        <v>20.25</v>
      </c>
      <c r="Y38" s="192">
        <f t="shared" si="15"/>
        <v>83.63</v>
      </c>
      <c r="Z38" s="43"/>
      <c r="AA38" s="193" t="e">
        <f t="shared" si="9"/>
        <v>#REF!</v>
      </c>
      <c r="AB38" s="12" t="e">
        <f t="shared" si="16"/>
        <v>#REF!</v>
      </c>
      <c r="AC38" s="194" t="e">
        <f t="shared" si="11"/>
        <v>#REF!</v>
      </c>
      <c r="AD38" s="195" t="e">
        <f t="shared" si="12"/>
        <v>#REF!</v>
      </c>
      <c r="AE38" s="196" t="e">
        <f t="shared" si="13"/>
        <v>#REF!</v>
      </c>
      <c r="AF38" s="197" t="e">
        <f t="shared" si="14"/>
        <v>#REF!</v>
      </c>
    </row>
    <row r="39" spans="1:32" ht="15.75" x14ac:dyDescent="0.25">
      <c r="A39" s="308" t="s">
        <v>83</v>
      </c>
      <c r="B39" s="199" t="s">
        <v>78</v>
      </c>
      <c r="C39" s="184"/>
      <c r="D39" s="185" t="s">
        <v>81</v>
      </c>
      <c r="E39" s="33"/>
      <c r="F39" s="186" t="s">
        <v>98</v>
      </c>
      <c r="G39" s="190" t="s">
        <v>28</v>
      </c>
      <c r="H39" s="117"/>
      <c r="I39" s="316">
        <v>4.5</v>
      </c>
      <c r="J39" s="188">
        <v>5</v>
      </c>
      <c r="K39" s="189">
        <f t="shared" si="0"/>
        <v>248</v>
      </c>
      <c r="L39" s="187">
        <f t="shared" si="8"/>
        <v>1116</v>
      </c>
      <c r="M39" s="190"/>
      <c r="N39" s="57"/>
      <c r="O39" s="58"/>
      <c r="P39" s="60"/>
      <c r="Q39" s="60"/>
      <c r="R39" s="60"/>
      <c r="S39" s="60"/>
      <c r="T39" s="60"/>
      <c r="U39" s="61"/>
      <c r="V39" s="61"/>
      <c r="W39" s="62" t="e">
        <f t="shared" si="1"/>
        <v>#REF!</v>
      </c>
      <c r="X39" s="191">
        <f t="shared" si="2"/>
        <v>22.5</v>
      </c>
      <c r="Y39" s="192">
        <f t="shared" si="15"/>
        <v>92.93</v>
      </c>
      <c r="Z39" s="43"/>
      <c r="AA39" s="193" t="e">
        <f t="shared" si="9"/>
        <v>#REF!</v>
      </c>
      <c r="AB39" s="12" t="e">
        <f t="shared" si="16"/>
        <v>#REF!</v>
      </c>
      <c r="AC39" s="194" t="e">
        <f t="shared" si="11"/>
        <v>#REF!</v>
      </c>
      <c r="AD39" s="195" t="e">
        <f t="shared" si="12"/>
        <v>#REF!</v>
      </c>
      <c r="AE39" s="196" t="e">
        <f t="shared" si="13"/>
        <v>#REF!</v>
      </c>
      <c r="AF39" s="197" t="e">
        <f t="shared" si="14"/>
        <v>#REF!</v>
      </c>
    </row>
    <row r="40" spans="1:32" ht="15.75" x14ac:dyDescent="0.25">
      <c r="A40" s="308" t="s">
        <v>83</v>
      </c>
      <c r="B40" s="199" t="s">
        <v>78</v>
      </c>
      <c r="C40" s="184"/>
      <c r="D40" s="185" t="s">
        <v>77</v>
      </c>
      <c r="E40" s="33"/>
      <c r="F40" s="186" t="s">
        <v>84</v>
      </c>
      <c r="G40" s="190" t="s">
        <v>1</v>
      </c>
      <c r="H40" s="117"/>
      <c r="I40" s="316">
        <v>4.67</v>
      </c>
      <c r="J40" s="188">
        <v>5</v>
      </c>
      <c r="K40" s="189">
        <f t="shared" si="0"/>
        <v>248</v>
      </c>
      <c r="L40" s="187">
        <f t="shared" si="8"/>
        <v>1158.1600000000001</v>
      </c>
      <c r="M40" s="190"/>
      <c r="N40" s="57"/>
      <c r="O40" s="58"/>
      <c r="P40" s="60"/>
      <c r="Q40" s="60"/>
      <c r="R40" s="60"/>
      <c r="S40" s="60"/>
      <c r="T40" s="60"/>
      <c r="U40" s="61"/>
      <c r="V40" s="61"/>
      <c r="W40" s="62" t="e">
        <f t="shared" si="1"/>
        <v>#REF!</v>
      </c>
      <c r="X40" s="191">
        <f t="shared" si="2"/>
        <v>23.35</v>
      </c>
      <c r="Y40" s="192">
        <f t="shared" si="15"/>
        <v>96.44</v>
      </c>
      <c r="Z40" s="43"/>
      <c r="AA40" s="193" t="e">
        <f t="shared" si="9"/>
        <v>#REF!</v>
      </c>
      <c r="AB40" s="12" t="e">
        <f t="shared" si="16"/>
        <v>#REF!</v>
      </c>
      <c r="AC40" s="194" t="e">
        <f t="shared" si="11"/>
        <v>#REF!</v>
      </c>
      <c r="AD40" s="195" t="e">
        <f t="shared" si="12"/>
        <v>#REF!</v>
      </c>
      <c r="AE40" s="196" t="e">
        <f t="shared" si="13"/>
        <v>#REF!</v>
      </c>
      <c r="AF40" s="197" t="e">
        <f t="shared" si="14"/>
        <v>#REF!</v>
      </c>
    </row>
    <row r="41" spans="1:32" ht="16.5" thickBot="1" x14ac:dyDescent="0.3">
      <c r="A41" s="309" t="s">
        <v>83</v>
      </c>
      <c r="B41" s="311" t="s">
        <v>78</v>
      </c>
      <c r="C41" s="227"/>
      <c r="D41" s="203" t="s">
        <v>77</v>
      </c>
      <c r="E41" s="36"/>
      <c r="F41" s="275" t="s">
        <v>84</v>
      </c>
      <c r="G41" s="276" t="s">
        <v>80</v>
      </c>
      <c r="H41" s="124"/>
      <c r="I41" s="317">
        <v>4.68</v>
      </c>
      <c r="J41" s="228">
        <v>5</v>
      </c>
      <c r="K41" s="211">
        <f t="shared" si="0"/>
        <v>248</v>
      </c>
      <c r="L41" s="212">
        <f t="shared" si="8"/>
        <v>1160.6399999999999</v>
      </c>
      <c r="M41" s="276"/>
      <c r="N41" s="69"/>
      <c r="O41" s="70"/>
      <c r="P41" s="71"/>
      <c r="Q41" s="71"/>
      <c r="R41" s="71"/>
      <c r="S41" s="71"/>
      <c r="T41" s="71"/>
      <c r="U41" s="80"/>
      <c r="V41" s="80"/>
      <c r="W41" s="73" t="e">
        <f t="shared" si="1"/>
        <v>#REF!</v>
      </c>
      <c r="X41" s="216">
        <f t="shared" si="2"/>
        <v>23.4</v>
      </c>
      <c r="Y41" s="217">
        <f t="shared" si="15"/>
        <v>96.64</v>
      </c>
      <c r="Z41" s="43"/>
      <c r="AA41" s="193" t="e">
        <f t="shared" si="9"/>
        <v>#REF!</v>
      </c>
      <c r="AB41" s="26" t="e">
        <f t="shared" si="16"/>
        <v>#REF!</v>
      </c>
      <c r="AC41" s="223" t="e">
        <f t="shared" si="11"/>
        <v>#REF!</v>
      </c>
      <c r="AD41" s="224" t="e">
        <f t="shared" si="12"/>
        <v>#REF!</v>
      </c>
      <c r="AE41" s="225" t="e">
        <f t="shared" si="13"/>
        <v>#REF!</v>
      </c>
      <c r="AF41" s="226" t="e">
        <f t="shared" si="14"/>
        <v>#REF!</v>
      </c>
    </row>
    <row r="42" spans="1:32" ht="16.5" thickTop="1" x14ac:dyDescent="0.25">
      <c r="A42" s="310" t="s">
        <v>83</v>
      </c>
      <c r="B42" s="199" t="s">
        <v>79</v>
      </c>
      <c r="C42" s="269">
        <v>270</v>
      </c>
      <c r="D42" s="201" t="s">
        <v>29</v>
      </c>
      <c r="E42" s="37"/>
      <c r="F42" s="300" t="s">
        <v>29</v>
      </c>
      <c r="G42" s="273" t="s">
        <v>80</v>
      </c>
      <c r="H42" s="121"/>
      <c r="I42" s="319">
        <v>23.86</v>
      </c>
      <c r="J42" s="188">
        <v>1</v>
      </c>
      <c r="K42" s="208">
        <f t="shared" si="0"/>
        <v>49.6</v>
      </c>
      <c r="L42" s="207">
        <f t="shared" si="8"/>
        <v>1183.4559999999999</v>
      </c>
      <c r="M42" s="273"/>
      <c r="N42" s="74"/>
      <c r="O42" s="75"/>
      <c r="P42" s="76"/>
      <c r="Q42" s="76"/>
      <c r="R42" s="76"/>
      <c r="S42" s="60"/>
      <c r="T42" s="76"/>
      <c r="U42" s="81"/>
      <c r="V42" s="81"/>
      <c r="W42" s="78" t="e">
        <f t="shared" si="1"/>
        <v>#REF!</v>
      </c>
      <c r="X42" s="213">
        <f t="shared" si="2"/>
        <v>23.86</v>
      </c>
      <c r="Y42" s="214">
        <f t="shared" si="15"/>
        <v>98.54</v>
      </c>
      <c r="Z42" s="43"/>
      <c r="AA42" s="193" t="e">
        <f t="shared" si="9"/>
        <v>#REF!</v>
      </c>
      <c r="AB42" s="25" t="e">
        <f t="shared" si="16"/>
        <v>#REF!</v>
      </c>
      <c r="AC42" s="219" t="e">
        <f t="shared" si="11"/>
        <v>#REF!</v>
      </c>
      <c r="AD42" s="220" t="e">
        <f t="shared" si="12"/>
        <v>#REF!</v>
      </c>
      <c r="AE42" s="221" t="e">
        <f t="shared" si="13"/>
        <v>#REF!</v>
      </c>
      <c r="AF42" s="222" t="e">
        <f t="shared" si="14"/>
        <v>#REF!</v>
      </c>
    </row>
    <row r="43" spans="1:32" ht="15.75" x14ac:dyDescent="0.25">
      <c r="A43" s="308" t="s">
        <v>83</v>
      </c>
      <c r="B43" s="199" t="s">
        <v>79</v>
      </c>
      <c r="C43" s="184">
        <v>271</v>
      </c>
      <c r="D43" s="185" t="s">
        <v>29</v>
      </c>
      <c r="E43" s="32"/>
      <c r="F43" s="205" t="s">
        <v>29</v>
      </c>
      <c r="G43" s="210" t="s">
        <v>80</v>
      </c>
      <c r="H43" s="118"/>
      <c r="I43" s="320">
        <v>13.92</v>
      </c>
      <c r="J43" s="188">
        <v>1</v>
      </c>
      <c r="K43" s="189">
        <f t="shared" si="0"/>
        <v>49.6</v>
      </c>
      <c r="L43" s="187">
        <f t="shared" si="8"/>
        <v>690.43200000000002</v>
      </c>
      <c r="M43" s="210"/>
      <c r="N43" s="57"/>
      <c r="O43" s="58"/>
      <c r="P43" s="60"/>
      <c r="Q43" s="60"/>
      <c r="R43" s="60"/>
      <c r="S43" s="60"/>
      <c r="T43" s="60"/>
      <c r="U43" s="61"/>
      <c r="V43" s="61"/>
      <c r="W43" s="62" t="e">
        <f t="shared" si="1"/>
        <v>#REF!</v>
      </c>
      <c r="X43" s="191">
        <f t="shared" si="2"/>
        <v>13.92</v>
      </c>
      <c r="Y43" s="192">
        <f t="shared" si="15"/>
        <v>57.49</v>
      </c>
      <c r="Z43" s="43"/>
      <c r="AA43" s="193" t="e">
        <f t="shared" si="9"/>
        <v>#REF!</v>
      </c>
      <c r="AB43" s="12" t="e">
        <f t="shared" si="16"/>
        <v>#REF!</v>
      </c>
      <c r="AC43" s="194" t="e">
        <f t="shared" si="11"/>
        <v>#REF!</v>
      </c>
      <c r="AD43" s="195" t="e">
        <f t="shared" si="12"/>
        <v>#REF!</v>
      </c>
      <c r="AE43" s="196" t="e">
        <f t="shared" si="13"/>
        <v>#REF!</v>
      </c>
      <c r="AF43" s="197" t="e">
        <f t="shared" si="14"/>
        <v>#REF!</v>
      </c>
    </row>
    <row r="44" spans="1:32" ht="15.75" x14ac:dyDescent="0.25">
      <c r="A44" s="308" t="s">
        <v>83</v>
      </c>
      <c r="B44" s="199" t="s">
        <v>79</v>
      </c>
      <c r="C44" s="184">
        <v>272</v>
      </c>
      <c r="D44" s="185" t="s">
        <v>29</v>
      </c>
      <c r="E44" s="32"/>
      <c r="F44" s="205" t="s">
        <v>29</v>
      </c>
      <c r="G44" s="210" t="s">
        <v>80</v>
      </c>
      <c r="H44" s="118"/>
      <c r="I44" s="320">
        <v>20.59</v>
      </c>
      <c r="J44" s="188">
        <v>1</v>
      </c>
      <c r="K44" s="189">
        <f t="shared" si="0"/>
        <v>49.6</v>
      </c>
      <c r="L44" s="187">
        <f t="shared" si="8"/>
        <v>1021.264</v>
      </c>
      <c r="M44" s="210"/>
      <c r="N44" s="57"/>
      <c r="O44" s="58"/>
      <c r="P44" s="60"/>
      <c r="Q44" s="60"/>
      <c r="R44" s="60"/>
      <c r="S44" s="60"/>
      <c r="T44" s="60"/>
      <c r="U44" s="61"/>
      <c r="V44" s="61"/>
      <c r="W44" s="62" t="e">
        <f t="shared" si="1"/>
        <v>#REF!</v>
      </c>
      <c r="X44" s="191">
        <f t="shared" si="2"/>
        <v>20.59</v>
      </c>
      <c r="Y44" s="192">
        <f t="shared" si="15"/>
        <v>85.04</v>
      </c>
      <c r="Z44" s="43"/>
      <c r="AA44" s="193" t="e">
        <f t="shared" si="9"/>
        <v>#REF!</v>
      </c>
      <c r="AB44" s="12" t="e">
        <f>$AF$1</f>
        <v>#REF!</v>
      </c>
      <c r="AC44" s="194" t="e">
        <f t="shared" si="11"/>
        <v>#REF!</v>
      </c>
      <c r="AD44" s="195" t="e">
        <f t="shared" si="12"/>
        <v>#REF!</v>
      </c>
      <c r="AE44" s="196" t="e">
        <f t="shared" si="13"/>
        <v>#REF!</v>
      </c>
      <c r="AF44" s="197" t="e">
        <f t="shared" si="14"/>
        <v>#REF!</v>
      </c>
    </row>
    <row r="45" spans="1:32" ht="15.75" x14ac:dyDescent="0.25">
      <c r="A45" s="308" t="s">
        <v>83</v>
      </c>
      <c r="B45" s="199" t="s">
        <v>79</v>
      </c>
      <c r="C45" s="184">
        <v>273</v>
      </c>
      <c r="D45" s="185" t="s">
        <v>29</v>
      </c>
      <c r="E45" s="32"/>
      <c r="F45" s="205" t="s">
        <v>29</v>
      </c>
      <c r="G45" s="210" t="s">
        <v>80</v>
      </c>
      <c r="H45" s="118"/>
      <c r="I45" s="320">
        <v>23.11</v>
      </c>
      <c r="J45" s="188">
        <v>1</v>
      </c>
      <c r="K45" s="189">
        <f t="shared" si="0"/>
        <v>49.6</v>
      </c>
      <c r="L45" s="187">
        <f t="shared" si="8"/>
        <v>1146.2560000000001</v>
      </c>
      <c r="M45" s="210"/>
      <c r="N45" s="57"/>
      <c r="O45" s="58"/>
      <c r="P45" s="60"/>
      <c r="Q45" s="60"/>
      <c r="R45" s="60"/>
      <c r="S45" s="60"/>
      <c r="T45" s="60"/>
      <c r="U45" s="61"/>
      <c r="V45" s="61"/>
      <c r="W45" s="62" t="e">
        <f t="shared" si="1"/>
        <v>#REF!</v>
      </c>
      <c r="X45" s="191">
        <f t="shared" si="2"/>
        <v>23.11</v>
      </c>
      <c r="Y45" s="192">
        <f t="shared" si="15"/>
        <v>95.44</v>
      </c>
      <c r="Z45" s="43"/>
      <c r="AA45" s="193" t="e">
        <f t="shared" si="9"/>
        <v>#REF!</v>
      </c>
      <c r="AB45" s="12" t="e">
        <f t="shared" ref="AB45:AB79" si="17">$AF$1</f>
        <v>#REF!</v>
      </c>
      <c r="AC45" s="194" t="e">
        <f t="shared" si="11"/>
        <v>#REF!</v>
      </c>
      <c r="AD45" s="195" t="e">
        <f t="shared" si="12"/>
        <v>#REF!</v>
      </c>
      <c r="AE45" s="196" t="e">
        <f t="shared" si="13"/>
        <v>#REF!</v>
      </c>
      <c r="AF45" s="197" t="e">
        <f t="shared" si="14"/>
        <v>#REF!</v>
      </c>
    </row>
    <row r="46" spans="1:32" ht="15.75" x14ac:dyDescent="0.25">
      <c r="A46" s="308" t="s">
        <v>83</v>
      </c>
      <c r="B46" s="199" t="s">
        <v>79</v>
      </c>
      <c r="C46" s="184" t="s">
        <v>110</v>
      </c>
      <c r="D46" s="185" t="s">
        <v>29</v>
      </c>
      <c r="E46" s="32"/>
      <c r="F46" s="205" t="s">
        <v>29</v>
      </c>
      <c r="G46" s="210" t="s">
        <v>80</v>
      </c>
      <c r="H46" s="118"/>
      <c r="I46" s="320">
        <v>24.67</v>
      </c>
      <c r="J46" s="188">
        <v>1</v>
      </c>
      <c r="K46" s="189">
        <f t="shared" si="0"/>
        <v>49.6</v>
      </c>
      <c r="L46" s="187">
        <f t="shared" si="8"/>
        <v>1223.6320000000001</v>
      </c>
      <c r="M46" s="210"/>
      <c r="N46" s="57"/>
      <c r="O46" s="58"/>
      <c r="P46" s="60"/>
      <c r="Q46" s="60"/>
      <c r="R46" s="60"/>
      <c r="S46" s="60"/>
      <c r="T46" s="60"/>
      <c r="U46" s="68"/>
      <c r="V46" s="68"/>
      <c r="W46" s="62" t="e">
        <f t="shared" si="1"/>
        <v>#REF!</v>
      </c>
      <c r="X46" s="191">
        <f t="shared" si="2"/>
        <v>24.67</v>
      </c>
      <c r="Y46" s="192">
        <f t="shared" si="15"/>
        <v>101.89</v>
      </c>
      <c r="Z46" s="43"/>
      <c r="AA46" s="193" t="e">
        <f t="shared" si="9"/>
        <v>#REF!</v>
      </c>
      <c r="AB46" s="12" t="e">
        <f t="shared" si="17"/>
        <v>#REF!</v>
      </c>
      <c r="AC46" s="194" t="e">
        <f t="shared" si="11"/>
        <v>#REF!</v>
      </c>
      <c r="AD46" s="195" t="e">
        <f t="shared" si="12"/>
        <v>#REF!</v>
      </c>
      <c r="AE46" s="196" t="e">
        <f t="shared" si="13"/>
        <v>#REF!</v>
      </c>
      <c r="AF46" s="197" t="e">
        <f t="shared" si="14"/>
        <v>#REF!</v>
      </c>
    </row>
    <row r="47" spans="1:32" ht="15.75" x14ac:dyDescent="0.25">
      <c r="A47" s="308" t="s">
        <v>83</v>
      </c>
      <c r="B47" s="199" t="s">
        <v>79</v>
      </c>
      <c r="C47" s="184">
        <v>276</v>
      </c>
      <c r="D47" s="185" t="s">
        <v>29</v>
      </c>
      <c r="E47" s="32"/>
      <c r="F47" s="205" t="s">
        <v>29</v>
      </c>
      <c r="G47" s="210" t="s">
        <v>80</v>
      </c>
      <c r="H47" s="118"/>
      <c r="I47" s="320">
        <v>25.34</v>
      </c>
      <c r="J47" s="188">
        <v>1</v>
      </c>
      <c r="K47" s="189">
        <f t="shared" si="0"/>
        <v>49.6</v>
      </c>
      <c r="L47" s="187">
        <f t="shared" si="8"/>
        <v>1256.864</v>
      </c>
      <c r="M47" s="210"/>
      <c r="N47" s="57"/>
      <c r="O47" s="58"/>
      <c r="P47" s="60"/>
      <c r="Q47" s="60"/>
      <c r="R47" s="60"/>
      <c r="S47" s="60"/>
      <c r="T47" s="60"/>
      <c r="U47" s="61"/>
      <c r="V47" s="61"/>
      <c r="W47" s="62" t="e">
        <f t="shared" si="1"/>
        <v>#REF!</v>
      </c>
      <c r="X47" s="191">
        <f t="shared" si="2"/>
        <v>25.34</v>
      </c>
      <c r="Y47" s="192">
        <f t="shared" si="15"/>
        <v>104.65</v>
      </c>
      <c r="Z47" s="43"/>
      <c r="AA47" s="193" t="e">
        <f t="shared" si="9"/>
        <v>#REF!</v>
      </c>
      <c r="AB47" s="12" t="e">
        <f t="shared" si="17"/>
        <v>#REF!</v>
      </c>
      <c r="AC47" s="194" t="e">
        <f t="shared" si="11"/>
        <v>#REF!</v>
      </c>
      <c r="AD47" s="195" t="e">
        <f t="shared" si="12"/>
        <v>#REF!</v>
      </c>
      <c r="AE47" s="196" t="e">
        <f t="shared" si="13"/>
        <v>#REF!</v>
      </c>
      <c r="AF47" s="197" t="e">
        <f t="shared" si="14"/>
        <v>#REF!</v>
      </c>
    </row>
    <row r="48" spans="1:32" ht="15.75" x14ac:dyDescent="0.25">
      <c r="A48" s="308" t="s">
        <v>83</v>
      </c>
      <c r="B48" s="199" t="s">
        <v>79</v>
      </c>
      <c r="C48" s="184">
        <v>277</v>
      </c>
      <c r="D48" s="185" t="s">
        <v>29</v>
      </c>
      <c r="E48" s="32"/>
      <c r="F48" s="205" t="s">
        <v>29</v>
      </c>
      <c r="G48" s="210" t="s">
        <v>80</v>
      </c>
      <c r="H48" s="118"/>
      <c r="I48" s="320">
        <v>23.49</v>
      </c>
      <c r="J48" s="188">
        <v>1</v>
      </c>
      <c r="K48" s="189">
        <f t="shared" si="0"/>
        <v>49.6</v>
      </c>
      <c r="L48" s="187">
        <f t="shared" si="8"/>
        <v>1165.104</v>
      </c>
      <c r="M48" s="210"/>
      <c r="N48" s="57"/>
      <c r="O48" s="58"/>
      <c r="P48" s="60"/>
      <c r="Q48" s="60"/>
      <c r="R48" s="60"/>
      <c r="S48" s="60"/>
      <c r="T48" s="60"/>
      <c r="U48" s="68"/>
      <c r="V48" s="68"/>
      <c r="W48" s="62" t="e">
        <f t="shared" si="1"/>
        <v>#REF!</v>
      </c>
      <c r="X48" s="191">
        <f t="shared" si="2"/>
        <v>23.49</v>
      </c>
      <c r="Y48" s="192">
        <f t="shared" si="15"/>
        <v>97.01</v>
      </c>
      <c r="Z48" s="43"/>
      <c r="AA48" s="193" t="e">
        <f t="shared" si="9"/>
        <v>#REF!</v>
      </c>
      <c r="AB48" s="12" t="e">
        <f t="shared" si="17"/>
        <v>#REF!</v>
      </c>
      <c r="AC48" s="194" t="e">
        <f t="shared" si="11"/>
        <v>#REF!</v>
      </c>
      <c r="AD48" s="195" t="e">
        <f t="shared" si="12"/>
        <v>#REF!</v>
      </c>
      <c r="AE48" s="196" t="e">
        <f t="shared" si="13"/>
        <v>#REF!</v>
      </c>
      <c r="AF48" s="197" t="e">
        <f t="shared" si="14"/>
        <v>#REF!</v>
      </c>
    </row>
    <row r="49" spans="1:32" ht="15.75" x14ac:dyDescent="0.25">
      <c r="A49" s="308" t="s">
        <v>83</v>
      </c>
      <c r="B49" s="199" t="s">
        <v>79</v>
      </c>
      <c r="C49" s="184">
        <v>278</v>
      </c>
      <c r="D49" s="185" t="s">
        <v>29</v>
      </c>
      <c r="E49" s="32"/>
      <c r="F49" s="205" t="s">
        <v>29</v>
      </c>
      <c r="G49" s="210" t="s">
        <v>80</v>
      </c>
      <c r="H49" s="118"/>
      <c r="I49" s="320">
        <v>20.8</v>
      </c>
      <c r="J49" s="188">
        <v>1</v>
      </c>
      <c r="K49" s="189">
        <f t="shared" si="0"/>
        <v>49.6</v>
      </c>
      <c r="L49" s="187">
        <f t="shared" si="8"/>
        <v>1031.68</v>
      </c>
      <c r="M49" s="210"/>
      <c r="N49" s="57"/>
      <c r="O49" s="58"/>
      <c r="P49" s="59"/>
      <c r="Q49" s="59"/>
      <c r="R49" s="60"/>
      <c r="S49" s="60"/>
      <c r="T49" s="60"/>
      <c r="U49" s="61"/>
      <c r="V49" s="61"/>
      <c r="W49" s="62" t="e">
        <f t="shared" si="1"/>
        <v>#REF!</v>
      </c>
      <c r="X49" s="191">
        <f t="shared" si="2"/>
        <v>20.8</v>
      </c>
      <c r="Y49" s="192">
        <f t="shared" si="15"/>
        <v>85.9</v>
      </c>
      <c r="Z49" s="43"/>
      <c r="AA49" s="193" t="e">
        <f t="shared" si="9"/>
        <v>#REF!</v>
      </c>
      <c r="AB49" s="12" t="e">
        <f t="shared" si="17"/>
        <v>#REF!</v>
      </c>
      <c r="AC49" s="194" t="e">
        <f t="shared" si="11"/>
        <v>#REF!</v>
      </c>
      <c r="AD49" s="195" t="e">
        <f t="shared" si="12"/>
        <v>#REF!</v>
      </c>
      <c r="AE49" s="196" t="e">
        <f t="shared" si="13"/>
        <v>#REF!</v>
      </c>
      <c r="AF49" s="197" t="e">
        <f t="shared" si="14"/>
        <v>#REF!</v>
      </c>
    </row>
    <row r="50" spans="1:32" ht="15.75" x14ac:dyDescent="0.25">
      <c r="A50" s="308" t="s">
        <v>83</v>
      </c>
      <c r="B50" s="199" t="s">
        <v>79</v>
      </c>
      <c r="C50" s="184">
        <v>279</v>
      </c>
      <c r="D50" s="185" t="s">
        <v>29</v>
      </c>
      <c r="E50" s="32"/>
      <c r="F50" s="205" t="s">
        <v>29</v>
      </c>
      <c r="G50" s="210" t="s">
        <v>80</v>
      </c>
      <c r="H50" s="118"/>
      <c r="I50" s="320">
        <v>14.2</v>
      </c>
      <c r="J50" s="188">
        <v>1</v>
      </c>
      <c r="K50" s="189">
        <f t="shared" si="0"/>
        <v>49.6</v>
      </c>
      <c r="L50" s="187">
        <f t="shared" si="8"/>
        <v>704.31999999999994</v>
      </c>
      <c r="M50" s="210"/>
      <c r="N50" s="57"/>
      <c r="O50" s="58"/>
      <c r="P50" s="60"/>
      <c r="Q50" s="60"/>
      <c r="R50" s="60"/>
      <c r="S50" s="60"/>
      <c r="T50" s="60"/>
      <c r="U50" s="68"/>
      <c r="V50" s="68"/>
      <c r="W50" s="62" t="e">
        <f t="shared" si="1"/>
        <v>#REF!</v>
      </c>
      <c r="X50" s="191">
        <f t="shared" si="2"/>
        <v>14.2</v>
      </c>
      <c r="Y50" s="192">
        <f t="shared" si="15"/>
        <v>58.65</v>
      </c>
      <c r="Z50" s="43"/>
      <c r="AA50" s="193" t="e">
        <f t="shared" si="9"/>
        <v>#REF!</v>
      </c>
      <c r="AB50" s="12" t="e">
        <f t="shared" si="17"/>
        <v>#REF!</v>
      </c>
      <c r="AC50" s="194" t="e">
        <f t="shared" si="11"/>
        <v>#REF!</v>
      </c>
      <c r="AD50" s="195" t="e">
        <f t="shared" si="12"/>
        <v>#REF!</v>
      </c>
      <c r="AE50" s="196" t="e">
        <f t="shared" si="13"/>
        <v>#REF!</v>
      </c>
      <c r="AF50" s="197" t="e">
        <f t="shared" si="14"/>
        <v>#REF!</v>
      </c>
    </row>
    <row r="51" spans="1:32" ht="15.75" x14ac:dyDescent="0.25">
      <c r="A51" s="308" t="s">
        <v>83</v>
      </c>
      <c r="B51" s="199" t="s">
        <v>79</v>
      </c>
      <c r="C51" s="184">
        <v>280</v>
      </c>
      <c r="D51" s="185" t="s">
        <v>29</v>
      </c>
      <c r="E51" s="32"/>
      <c r="F51" s="205" t="s">
        <v>29</v>
      </c>
      <c r="G51" s="210" t="s">
        <v>80</v>
      </c>
      <c r="H51" s="118"/>
      <c r="I51" s="320">
        <v>23.55</v>
      </c>
      <c r="J51" s="188">
        <v>1</v>
      </c>
      <c r="K51" s="189">
        <f t="shared" si="0"/>
        <v>49.6</v>
      </c>
      <c r="L51" s="187">
        <f t="shared" si="8"/>
        <v>1168.0800000000002</v>
      </c>
      <c r="M51" s="210"/>
      <c r="N51" s="57"/>
      <c r="O51" s="58"/>
      <c r="P51" s="60"/>
      <c r="Q51" s="60"/>
      <c r="R51" s="60"/>
      <c r="S51" s="60"/>
      <c r="T51" s="60"/>
      <c r="U51" s="61"/>
      <c r="V51" s="61"/>
      <c r="W51" s="62" t="e">
        <f t="shared" si="1"/>
        <v>#REF!</v>
      </c>
      <c r="X51" s="191">
        <f t="shared" si="2"/>
        <v>23.55</v>
      </c>
      <c r="Y51" s="192">
        <f t="shared" si="15"/>
        <v>97.26</v>
      </c>
      <c r="Z51" s="43"/>
      <c r="AA51" s="193" t="e">
        <f t="shared" si="9"/>
        <v>#REF!</v>
      </c>
      <c r="AB51" s="12" t="e">
        <f t="shared" si="17"/>
        <v>#REF!</v>
      </c>
      <c r="AC51" s="194" t="e">
        <f t="shared" si="11"/>
        <v>#REF!</v>
      </c>
      <c r="AD51" s="195" t="e">
        <f t="shared" si="12"/>
        <v>#REF!</v>
      </c>
      <c r="AE51" s="196" t="e">
        <f t="shared" si="13"/>
        <v>#REF!</v>
      </c>
      <c r="AF51" s="197" t="e">
        <f t="shared" si="14"/>
        <v>#REF!</v>
      </c>
    </row>
    <row r="52" spans="1:32" ht="15.75" x14ac:dyDescent="0.25">
      <c r="A52" s="308" t="s">
        <v>83</v>
      </c>
      <c r="B52" s="199" t="s">
        <v>79</v>
      </c>
      <c r="C52" s="184"/>
      <c r="D52" s="185" t="s">
        <v>2</v>
      </c>
      <c r="E52" s="32"/>
      <c r="F52" s="205" t="s">
        <v>98</v>
      </c>
      <c r="G52" s="210" t="s">
        <v>1</v>
      </c>
      <c r="H52" s="118"/>
      <c r="I52" s="320">
        <v>8.43</v>
      </c>
      <c r="J52" s="188">
        <v>5</v>
      </c>
      <c r="K52" s="189">
        <f t="shared" si="0"/>
        <v>248</v>
      </c>
      <c r="L52" s="187">
        <f t="shared" si="8"/>
        <v>2090.64</v>
      </c>
      <c r="M52" s="210"/>
      <c r="N52" s="57"/>
      <c r="O52" s="58"/>
      <c r="P52" s="60"/>
      <c r="Q52" s="60"/>
      <c r="R52" s="60"/>
      <c r="S52" s="60"/>
      <c r="T52" s="60"/>
      <c r="U52" s="68"/>
      <c r="V52" s="68"/>
      <c r="W52" s="62" t="e">
        <f t="shared" si="1"/>
        <v>#REF!</v>
      </c>
      <c r="X52" s="191">
        <f t="shared" si="2"/>
        <v>42.15</v>
      </c>
      <c r="Y52" s="192">
        <f t="shared" si="15"/>
        <v>174.08</v>
      </c>
      <c r="Z52" s="43"/>
      <c r="AA52" s="193" t="e">
        <f t="shared" si="9"/>
        <v>#REF!</v>
      </c>
      <c r="AB52" s="12" t="e">
        <f t="shared" si="17"/>
        <v>#REF!</v>
      </c>
      <c r="AC52" s="194" t="e">
        <f t="shared" si="11"/>
        <v>#REF!</v>
      </c>
      <c r="AD52" s="195" t="e">
        <f t="shared" si="12"/>
        <v>#REF!</v>
      </c>
      <c r="AE52" s="196" t="e">
        <f t="shared" si="13"/>
        <v>#REF!</v>
      </c>
      <c r="AF52" s="197" t="e">
        <f t="shared" si="14"/>
        <v>#REF!</v>
      </c>
    </row>
    <row r="53" spans="1:32" ht="15.75" x14ac:dyDescent="0.25">
      <c r="A53" s="308" t="s">
        <v>83</v>
      </c>
      <c r="B53" s="199" t="s">
        <v>79</v>
      </c>
      <c r="C53" s="184"/>
      <c r="D53" s="185" t="s">
        <v>2</v>
      </c>
      <c r="E53" s="32"/>
      <c r="F53" s="205" t="s">
        <v>98</v>
      </c>
      <c r="G53" s="210" t="s">
        <v>1</v>
      </c>
      <c r="H53" s="118"/>
      <c r="I53" s="320">
        <v>3.31</v>
      </c>
      <c r="J53" s="188">
        <v>5</v>
      </c>
      <c r="K53" s="189">
        <f t="shared" si="0"/>
        <v>248</v>
      </c>
      <c r="L53" s="187">
        <f t="shared" si="8"/>
        <v>820.88</v>
      </c>
      <c r="M53" s="210"/>
      <c r="N53" s="57"/>
      <c r="O53" s="58"/>
      <c r="P53" s="60"/>
      <c r="Q53" s="60"/>
      <c r="R53" s="60"/>
      <c r="S53" s="60"/>
      <c r="T53" s="60"/>
      <c r="U53" s="68"/>
      <c r="V53" s="68"/>
      <c r="W53" s="62" t="e">
        <f t="shared" si="1"/>
        <v>#REF!</v>
      </c>
      <c r="X53" s="191">
        <f t="shared" si="2"/>
        <v>16.55</v>
      </c>
      <c r="Y53" s="192">
        <f t="shared" si="15"/>
        <v>68.349999999999994</v>
      </c>
      <c r="Z53" s="43"/>
      <c r="AA53" s="193" t="e">
        <f t="shared" si="9"/>
        <v>#REF!</v>
      </c>
      <c r="AB53" s="12" t="e">
        <f t="shared" si="17"/>
        <v>#REF!</v>
      </c>
      <c r="AC53" s="194" t="e">
        <f t="shared" si="11"/>
        <v>#REF!</v>
      </c>
      <c r="AD53" s="195" t="e">
        <f t="shared" si="12"/>
        <v>#REF!</v>
      </c>
      <c r="AE53" s="196" t="e">
        <f t="shared" si="13"/>
        <v>#REF!</v>
      </c>
      <c r="AF53" s="197" t="e">
        <f t="shared" si="14"/>
        <v>#REF!</v>
      </c>
    </row>
    <row r="54" spans="1:32" ht="15.75" x14ac:dyDescent="0.25">
      <c r="A54" s="308" t="s">
        <v>83</v>
      </c>
      <c r="B54" s="199" t="s">
        <v>79</v>
      </c>
      <c r="C54" s="184"/>
      <c r="D54" s="185" t="s">
        <v>2</v>
      </c>
      <c r="E54" s="32"/>
      <c r="F54" s="205" t="s">
        <v>98</v>
      </c>
      <c r="G54" s="210" t="s">
        <v>28</v>
      </c>
      <c r="H54" s="118"/>
      <c r="I54" s="320">
        <v>6.38</v>
      </c>
      <c r="J54" s="188">
        <v>5</v>
      </c>
      <c r="K54" s="189">
        <f t="shared" si="0"/>
        <v>248</v>
      </c>
      <c r="L54" s="187">
        <f t="shared" si="8"/>
        <v>1582.24</v>
      </c>
      <c r="M54" s="210"/>
      <c r="N54" s="57"/>
      <c r="O54" s="58"/>
      <c r="P54" s="60"/>
      <c r="Q54" s="60"/>
      <c r="R54" s="60"/>
      <c r="S54" s="60"/>
      <c r="T54" s="60"/>
      <c r="U54" s="61"/>
      <c r="V54" s="61"/>
      <c r="W54" s="62" t="e">
        <f t="shared" si="1"/>
        <v>#REF!</v>
      </c>
      <c r="X54" s="191">
        <f t="shared" si="2"/>
        <v>31.9</v>
      </c>
      <c r="Y54" s="192">
        <f t="shared" si="15"/>
        <v>131.75</v>
      </c>
      <c r="Z54" s="43"/>
      <c r="AA54" s="193" t="e">
        <f t="shared" si="9"/>
        <v>#REF!</v>
      </c>
      <c r="AB54" s="12" t="e">
        <f t="shared" si="17"/>
        <v>#REF!</v>
      </c>
      <c r="AC54" s="194" t="e">
        <f t="shared" si="11"/>
        <v>#REF!</v>
      </c>
      <c r="AD54" s="195" t="e">
        <f t="shared" si="12"/>
        <v>#REF!</v>
      </c>
      <c r="AE54" s="196" t="e">
        <f t="shared" si="13"/>
        <v>#REF!</v>
      </c>
      <c r="AF54" s="197" t="e">
        <f t="shared" si="14"/>
        <v>#REF!</v>
      </c>
    </row>
    <row r="55" spans="1:32" ht="15.75" x14ac:dyDescent="0.25">
      <c r="A55" s="308" t="s">
        <v>83</v>
      </c>
      <c r="B55" s="199" t="s">
        <v>79</v>
      </c>
      <c r="C55" s="184"/>
      <c r="D55" s="185" t="s">
        <v>2</v>
      </c>
      <c r="E55" s="32"/>
      <c r="F55" s="205" t="s">
        <v>98</v>
      </c>
      <c r="G55" s="210" t="s">
        <v>28</v>
      </c>
      <c r="H55" s="118"/>
      <c r="I55" s="320">
        <v>3.27</v>
      </c>
      <c r="J55" s="188">
        <v>5</v>
      </c>
      <c r="K55" s="189">
        <f t="shared" si="0"/>
        <v>248</v>
      </c>
      <c r="L55" s="187">
        <f t="shared" si="8"/>
        <v>810.96</v>
      </c>
      <c r="M55" s="210"/>
      <c r="N55" s="57"/>
      <c r="O55" s="58"/>
      <c r="P55" s="60"/>
      <c r="Q55" s="60"/>
      <c r="R55" s="60"/>
      <c r="S55" s="60"/>
      <c r="T55" s="60"/>
      <c r="U55" s="61"/>
      <c r="V55" s="61"/>
      <c r="W55" s="62" t="e">
        <f t="shared" si="1"/>
        <v>#REF!</v>
      </c>
      <c r="X55" s="191">
        <f t="shared" si="2"/>
        <v>16.350000000000001</v>
      </c>
      <c r="Y55" s="192">
        <f t="shared" si="15"/>
        <v>67.53</v>
      </c>
      <c r="Z55" s="43"/>
      <c r="AA55" s="193" t="e">
        <f t="shared" si="9"/>
        <v>#REF!</v>
      </c>
      <c r="AB55" s="12" t="e">
        <f t="shared" si="17"/>
        <v>#REF!</v>
      </c>
      <c r="AC55" s="194" t="e">
        <f t="shared" si="11"/>
        <v>#REF!</v>
      </c>
      <c r="AD55" s="195" t="e">
        <f t="shared" si="12"/>
        <v>#REF!</v>
      </c>
      <c r="AE55" s="196" t="e">
        <f t="shared" si="13"/>
        <v>#REF!</v>
      </c>
      <c r="AF55" s="197" t="e">
        <f t="shared" si="14"/>
        <v>#REF!</v>
      </c>
    </row>
    <row r="56" spans="1:32" ht="15.75" x14ac:dyDescent="0.25">
      <c r="A56" s="308" t="s">
        <v>83</v>
      </c>
      <c r="B56" s="199" t="s">
        <v>79</v>
      </c>
      <c r="C56" s="184"/>
      <c r="D56" s="185" t="s">
        <v>2</v>
      </c>
      <c r="E56" s="32"/>
      <c r="F56" s="205" t="s">
        <v>98</v>
      </c>
      <c r="G56" s="210" t="s">
        <v>28</v>
      </c>
      <c r="H56" s="118"/>
      <c r="I56" s="320">
        <v>5.47</v>
      </c>
      <c r="J56" s="188">
        <v>5</v>
      </c>
      <c r="K56" s="189">
        <f t="shared" si="0"/>
        <v>248</v>
      </c>
      <c r="L56" s="187">
        <f t="shared" si="8"/>
        <v>1356.56</v>
      </c>
      <c r="M56" s="210"/>
      <c r="N56" s="57"/>
      <c r="O56" s="58"/>
      <c r="P56" s="60"/>
      <c r="Q56" s="60"/>
      <c r="R56" s="60"/>
      <c r="S56" s="60"/>
      <c r="T56" s="60"/>
      <c r="U56" s="61"/>
      <c r="V56" s="61"/>
      <c r="W56" s="62" t="e">
        <f t="shared" si="1"/>
        <v>#REF!</v>
      </c>
      <c r="X56" s="191">
        <f t="shared" si="2"/>
        <v>27.35</v>
      </c>
      <c r="Y56" s="192">
        <f t="shared" si="15"/>
        <v>112.96</v>
      </c>
      <c r="Z56" s="43"/>
      <c r="AA56" s="193" t="e">
        <f t="shared" si="9"/>
        <v>#REF!</v>
      </c>
      <c r="AB56" s="12" t="e">
        <f t="shared" si="17"/>
        <v>#REF!</v>
      </c>
      <c r="AC56" s="194" t="e">
        <f t="shared" si="11"/>
        <v>#REF!</v>
      </c>
      <c r="AD56" s="195" t="e">
        <f t="shared" si="12"/>
        <v>#REF!</v>
      </c>
      <c r="AE56" s="196" t="e">
        <f t="shared" si="13"/>
        <v>#REF!</v>
      </c>
      <c r="AF56" s="197" t="e">
        <f t="shared" si="14"/>
        <v>#REF!</v>
      </c>
    </row>
    <row r="57" spans="1:32" ht="15.75" x14ac:dyDescent="0.25">
      <c r="A57" s="308" t="s">
        <v>83</v>
      </c>
      <c r="B57" s="199" t="s">
        <v>79</v>
      </c>
      <c r="C57" s="184"/>
      <c r="D57" s="185" t="s">
        <v>103</v>
      </c>
      <c r="E57" s="32"/>
      <c r="F57" s="205" t="s">
        <v>98</v>
      </c>
      <c r="G57" s="210" t="s">
        <v>28</v>
      </c>
      <c r="H57" s="118"/>
      <c r="I57" s="320">
        <v>3.42</v>
      </c>
      <c r="J57" s="188">
        <v>5</v>
      </c>
      <c r="K57" s="189">
        <f t="shared" si="0"/>
        <v>248</v>
      </c>
      <c r="L57" s="187">
        <f t="shared" si="8"/>
        <v>848.16</v>
      </c>
      <c r="M57" s="210"/>
      <c r="N57" s="57"/>
      <c r="O57" s="58"/>
      <c r="P57" s="60"/>
      <c r="Q57" s="60"/>
      <c r="R57" s="60"/>
      <c r="S57" s="60"/>
      <c r="T57" s="60"/>
      <c r="U57" s="61"/>
      <c r="V57" s="61"/>
      <c r="W57" s="62" t="e">
        <f t="shared" si="1"/>
        <v>#REF!</v>
      </c>
      <c r="X57" s="191">
        <f t="shared" si="2"/>
        <v>17.100000000000001</v>
      </c>
      <c r="Y57" s="192">
        <f t="shared" si="15"/>
        <v>70.62</v>
      </c>
      <c r="Z57" s="43"/>
      <c r="AA57" s="193" t="e">
        <f t="shared" si="9"/>
        <v>#REF!</v>
      </c>
      <c r="AB57" s="12" t="e">
        <f t="shared" si="17"/>
        <v>#REF!</v>
      </c>
      <c r="AC57" s="194" t="e">
        <f t="shared" si="11"/>
        <v>#REF!</v>
      </c>
      <c r="AD57" s="195" t="e">
        <f t="shared" si="12"/>
        <v>#REF!</v>
      </c>
      <c r="AE57" s="196" t="e">
        <f t="shared" si="13"/>
        <v>#REF!</v>
      </c>
      <c r="AF57" s="197" t="e">
        <f t="shared" si="14"/>
        <v>#REF!</v>
      </c>
    </row>
    <row r="58" spans="1:32" ht="15.75" x14ac:dyDescent="0.25">
      <c r="A58" s="308" t="s">
        <v>83</v>
      </c>
      <c r="B58" s="199" t="s">
        <v>79</v>
      </c>
      <c r="C58" s="184"/>
      <c r="D58" s="185" t="s">
        <v>81</v>
      </c>
      <c r="E58" s="32"/>
      <c r="F58" s="205" t="s">
        <v>98</v>
      </c>
      <c r="G58" s="210" t="s">
        <v>28</v>
      </c>
      <c r="H58" s="118"/>
      <c r="I58" s="320">
        <v>4.8</v>
      </c>
      <c r="J58" s="188">
        <v>5</v>
      </c>
      <c r="K58" s="189">
        <f t="shared" si="0"/>
        <v>248</v>
      </c>
      <c r="L58" s="187">
        <f t="shared" si="8"/>
        <v>1190.3999999999999</v>
      </c>
      <c r="M58" s="210"/>
      <c r="N58" s="57"/>
      <c r="O58" s="58"/>
      <c r="P58" s="60"/>
      <c r="Q58" s="60"/>
      <c r="R58" s="60"/>
      <c r="S58" s="60"/>
      <c r="T58" s="60"/>
      <c r="U58" s="61"/>
      <c r="V58" s="61"/>
      <c r="W58" s="62" t="e">
        <f t="shared" si="1"/>
        <v>#REF!</v>
      </c>
      <c r="X58" s="191">
        <f t="shared" si="2"/>
        <v>24</v>
      </c>
      <c r="Y58" s="192">
        <f t="shared" si="15"/>
        <v>99.12</v>
      </c>
      <c r="Z58" s="43"/>
      <c r="AA58" s="193" t="e">
        <f t="shared" si="9"/>
        <v>#REF!</v>
      </c>
      <c r="AB58" s="12" t="e">
        <f t="shared" si="17"/>
        <v>#REF!</v>
      </c>
      <c r="AC58" s="194" t="e">
        <f t="shared" si="11"/>
        <v>#REF!</v>
      </c>
      <c r="AD58" s="195" t="e">
        <f t="shared" si="12"/>
        <v>#REF!</v>
      </c>
      <c r="AE58" s="196" t="e">
        <f t="shared" si="13"/>
        <v>#REF!</v>
      </c>
      <c r="AF58" s="197" t="e">
        <f t="shared" si="14"/>
        <v>#REF!</v>
      </c>
    </row>
    <row r="59" spans="1:32" ht="15.75" x14ac:dyDescent="0.25">
      <c r="A59" s="308" t="s">
        <v>83</v>
      </c>
      <c r="B59" s="199" t="s">
        <v>79</v>
      </c>
      <c r="C59" s="184"/>
      <c r="D59" s="185" t="s">
        <v>2</v>
      </c>
      <c r="E59" s="32"/>
      <c r="F59" s="205" t="s">
        <v>98</v>
      </c>
      <c r="G59" s="210" t="s">
        <v>80</v>
      </c>
      <c r="H59" s="118"/>
      <c r="I59" s="320">
        <v>10.64</v>
      </c>
      <c r="J59" s="188">
        <v>5</v>
      </c>
      <c r="K59" s="189">
        <f t="shared" si="0"/>
        <v>248</v>
      </c>
      <c r="L59" s="187">
        <f t="shared" si="8"/>
        <v>2638.7200000000003</v>
      </c>
      <c r="M59" s="210"/>
      <c r="N59" s="57"/>
      <c r="O59" s="58"/>
      <c r="P59" s="60"/>
      <c r="Q59" s="60"/>
      <c r="R59" s="60"/>
      <c r="S59" s="60"/>
      <c r="T59" s="60"/>
      <c r="U59" s="61"/>
      <c r="V59" s="61"/>
      <c r="W59" s="62" t="e">
        <f t="shared" si="1"/>
        <v>#REF!</v>
      </c>
      <c r="X59" s="191">
        <f t="shared" si="2"/>
        <v>53.2</v>
      </c>
      <c r="Y59" s="192">
        <f t="shared" si="15"/>
        <v>219.72</v>
      </c>
      <c r="Z59" s="43"/>
      <c r="AA59" s="193" t="e">
        <f t="shared" si="9"/>
        <v>#REF!</v>
      </c>
      <c r="AB59" s="12" t="e">
        <f t="shared" si="17"/>
        <v>#REF!</v>
      </c>
      <c r="AC59" s="194" t="e">
        <f t="shared" si="11"/>
        <v>#REF!</v>
      </c>
      <c r="AD59" s="195" t="e">
        <f t="shared" si="12"/>
        <v>#REF!</v>
      </c>
      <c r="AE59" s="196" t="e">
        <f t="shared" si="13"/>
        <v>#REF!</v>
      </c>
      <c r="AF59" s="197" t="e">
        <f t="shared" si="14"/>
        <v>#REF!</v>
      </c>
    </row>
    <row r="60" spans="1:32" ht="15.75" x14ac:dyDescent="0.25">
      <c r="A60" s="308" t="s">
        <v>83</v>
      </c>
      <c r="B60" s="199" t="s">
        <v>79</v>
      </c>
      <c r="C60" s="184"/>
      <c r="D60" s="185" t="s">
        <v>99</v>
      </c>
      <c r="E60" s="32"/>
      <c r="F60" s="205" t="s">
        <v>100</v>
      </c>
      <c r="G60" s="210" t="s">
        <v>1</v>
      </c>
      <c r="H60" s="118"/>
      <c r="I60" s="320">
        <v>6.12</v>
      </c>
      <c r="J60" s="188">
        <v>2</v>
      </c>
      <c r="K60" s="189">
        <f t="shared" si="0"/>
        <v>99.2</v>
      </c>
      <c r="L60" s="187">
        <f t="shared" si="8"/>
        <v>607.10400000000004</v>
      </c>
      <c r="M60" s="210"/>
      <c r="N60" s="57"/>
      <c r="O60" s="58"/>
      <c r="P60" s="59"/>
      <c r="Q60" s="59"/>
      <c r="R60" s="59"/>
      <c r="S60" s="59"/>
      <c r="T60" s="59"/>
      <c r="U60" s="61"/>
      <c r="V60" s="61"/>
      <c r="W60" s="62" t="e">
        <f t="shared" si="1"/>
        <v>#REF!</v>
      </c>
      <c r="X60" s="191">
        <f t="shared" si="2"/>
        <v>12.24</v>
      </c>
      <c r="Y60" s="192">
        <f t="shared" si="15"/>
        <v>50.55</v>
      </c>
      <c r="Z60" s="43"/>
      <c r="AA60" s="193" t="e">
        <f t="shared" si="9"/>
        <v>#REF!</v>
      </c>
      <c r="AB60" s="12" t="e">
        <f t="shared" si="17"/>
        <v>#REF!</v>
      </c>
      <c r="AC60" s="194" t="e">
        <f t="shared" si="11"/>
        <v>#REF!</v>
      </c>
      <c r="AD60" s="195" t="e">
        <f t="shared" si="12"/>
        <v>#REF!</v>
      </c>
      <c r="AE60" s="196" t="e">
        <f t="shared" si="13"/>
        <v>#REF!</v>
      </c>
      <c r="AF60" s="197" t="e">
        <f t="shared" si="14"/>
        <v>#REF!</v>
      </c>
    </row>
    <row r="61" spans="1:32" ht="15.75" x14ac:dyDescent="0.25">
      <c r="A61" s="308" t="s">
        <v>83</v>
      </c>
      <c r="B61" s="199" t="s">
        <v>79</v>
      </c>
      <c r="C61" s="184"/>
      <c r="D61" s="185" t="s">
        <v>77</v>
      </c>
      <c r="E61" s="32"/>
      <c r="F61" s="205" t="s">
        <v>84</v>
      </c>
      <c r="G61" s="210" t="s">
        <v>105</v>
      </c>
      <c r="H61" s="118"/>
      <c r="I61" s="320">
        <v>5.66</v>
      </c>
      <c r="J61" s="188">
        <v>5</v>
      </c>
      <c r="K61" s="189">
        <f t="shared" si="0"/>
        <v>248</v>
      </c>
      <c r="L61" s="187">
        <f t="shared" si="8"/>
        <v>1403.68</v>
      </c>
      <c r="M61" s="210"/>
      <c r="N61" s="57"/>
      <c r="O61" s="58"/>
      <c r="P61" s="60"/>
      <c r="Q61" s="60"/>
      <c r="R61" s="60"/>
      <c r="S61" s="60"/>
      <c r="T61" s="60"/>
      <c r="U61" s="61"/>
      <c r="V61" s="61"/>
      <c r="W61" s="62" t="e">
        <f t="shared" si="1"/>
        <v>#REF!</v>
      </c>
      <c r="X61" s="191">
        <f t="shared" si="2"/>
        <v>28.3</v>
      </c>
      <c r="Y61" s="192">
        <f t="shared" si="15"/>
        <v>116.88</v>
      </c>
      <c r="Z61" s="43"/>
      <c r="AA61" s="193" t="e">
        <f t="shared" si="9"/>
        <v>#REF!</v>
      </c>
      <c r="AB61" s="12" t="e">
        <f t="shared" si="17"/>
        <v>#REF!</v>
      </c>
      <c r="AC61" s="194" t="e">
        <f t="shared" si="11"/>
        <v>#REF!</v>
      </c>
      <c r="AD61" s="195" t="e">
        <f t="shared" si="12"/>
        <v>#REF!</v>
      </c>
      <c r="AE61" s="196" t="e">
        <f t="shared" si="13"/>
        <v>#REF!</v>
      </c>
      <c r="AF61" s="197" t="e">
        <f t="shared" si="14"/>
        <v>#REF!</v>
      </c>
    </row>
    <row r="62" spans="1:32" ht="16.5" thickBot="1" x14ac:dyDescent="0.3">
      <c r="A62" s="309" t="s">
        <v>83</v>
      </c>
      <c r="B62" s="311" t="s">
        <v>79</v>
      </c>
      <c r="C62" s="227"/>
      <c r="D62" s="203" t="s">
        <v>77</v>
      </c>
      <c r="E62" s="38"/>
      <c r="F62" s="206" t="s">
        <v>84</v>
      </c>
      <c r="G62" s="229" t="s">
        <v>1</v>
      </c>
      <c r="H62" s="120"/>
      <c r="I62" s="321">
        <v>4.75</v>
      </c>
      <c r="J62" s="228">
        <v>5</v>
      </c>
      <c r="K62" s="211">
        <f t="shared" si="0"/>
        <v>248</v>
      </c>
      <c r="L62" s="212">
        <f t="shared" si="8"/>
        <v>1178</v>
      </c>
      <c r="M62" s="229"/>
      <c r="N62" s="69"/>
      <c r="O62" s="70"/>
      <c r="P62" s="71"/>
      <c r="Q62" s="71"/>
      <c r="R62" s="71"/>
      <c r="S62" s="71"/>
      <c r="T62" s="71"/>
      <c r="U62" s="80"/>
      <c r="V62" s="80"/>
      <c r="W62" s="73" t="e">
        <f t="shared" si="1"/>
        <v>#REF!</v>
      </c>
      <c r="X62" s="216">
        <f t="shared" si="2"/>
        <v>23.75</v>
      </c>
      <c r="Y62" s="217">
        <f t="shared" si="15"/>
        <v>98.09</v>
      </c>
      <c r="Z62" s="43"/>
      <c r="AA62" s="218" t="e">
        <f t="shared" si="9"/>
        <v>#REF!</v>
      </c>
      <c r="AB62" s="26" t="e">
        <f t="shared" si="17"/>
        <v>#REF!</v>
      </c>
      <c r="AC62" s="223" t="e">
        <f t="shared" si="11"/>
        <v>#REF!</v>
      </c>
      <c r="AD62" s="224" t="e">
        <f t="shared" si="12"/>
        <v>#REF!</v>
      </c>
      <c r="AE62" s="225" t="e">
        <f t="shared" si="13"/>
        <v>#REF!</v>
      </c>
      <c r="AF62" s="226" t="e">
        <f t="shared" si="14"/>
        <v>#REF!</v>
      </c>
    </row>
    <row r="63" spans="1:32" ht="16.5" thickTop="1" x14ac:dyDescent="0.25">
      <c r="A63" s="310" t="s">
        <v>83</v>
      </c>
      <c r="B63" s="199" t="s">
        <v>104</v>
      </c>
      <c r="C63" s="200">
        <v>379</v>
      </c>
      <c r="D63" s="201" t="s">
        <v>102</v>
      </c>
      <c r="E63" s="37"/>
      <c r="F63" s="300" t="s">
        <v>29</v>
      </c>
      <c r="G63" s="273" t="s">
        <v>80</v>
      </c>
      <c r="H63" s="121"/>
      <c r="I63" s="319">
        <v>12.43</v>
      </c>
      <c r="J63" s="188">
        <v>1</v>
      </c>
      <c r="K63" s="208">
        <f t="shared" si="0"/>
        <v>49.6</v>
      </c>
      <c r="L63" s="207">
        <f t="shared" si="8"/>
        <v>616.52800000000002</v>
      </c>
      <c r="M63" s="273"/>
      <c r="N63" s="74"/>
      <c r="O63" s="75"/>
      <c r="P63" s="76"/>
      <c r="Q63" s="76"/>
      <c r="R63" s="76"/>
      <c r="S63" s="60"/>
      <c r="T63" s="76"/>
      <c r="U63" s="81"/>
      <c r="V63" s="81"/>
      <c r="W63" s="78" t="e">
        <f t="shared" si="1"/>
        <v>#REF!</v>
      </c>
      <c r="X63" s="213">
        <f t="shared" si="2"/>
        <v>12.43</v>
      </c>
      <c r="Y63" s="214">
        <f t="shared" si="15"/>
        <v>51.34</v>
      </c>
      <c r="Z63" s="43"/>
      <c r="AA63" s="215" t="e">
        <f t="shared" si="9"/>
        <v>#REF!</v>
      </c>
      <c r="AB63" s="25" t="e">
        <f t="shared" si="17"/>
        <v>#REF!</v>
      </c>
      <c r="AC63" s="219" t="e">
        <f t="shared" si="11"/>
        <v>#REF!</v>
      </c>
      <c r="AD63" s="220" t="e">
        <f t="shared" si="12"/>
        <v>#REF!</v>
      </c>
      <c r="AE63" s="221" t="e">
        <f t="shared" si="13"/>
        <v>#REF!</v>
      </c>
      <c r="AF63" s="222" t="e">
        <f t="shared" si="14"/>
        <v>#REF!</v>
      </c>
    </row>
    <row r="64" spans="1:32" ht="15.75" x14ac:dyDescent="0.25">
      <c r="A64" s="308" t="s">
        <v>83</v>
      </c>
      <c r="B64" s="199" t="s">
        <v>104</v>
      </c>
      <c r="C64" s="184">
        <v>370</v>
      </c>
      <c r="D64" s="185" t="s">
        <v>29</v>
      </c>
      <c r="E64" s="32"/>
      <c r="F64" s="205" t="s">
        <v>29</v>
      </c>
      <c r="G64" s="210" t="s">
        <v>80</v>
      </c>
      <c r="H64" s="118"/>
      <c r="I64" s="320">
        <v>14.65</v>
      </c>
      <c r="J64" s="188">
        <v>1</v>
      </c>
      <c r="K64" s="189">
        <f t="shared" si="0"/>
        <v>49.6</v>
      </c>
      <c r="L64" s="187">
        <f t="shared" si="8"/>
        <v>726.64</v>
      </c>
      <c r="M64" s="210"/>
      <c r="N64" s="57"/>
      <c r="O64" s="58"/>
      <c r="P64" s="60"/>
      <c r="Q64" s="60"/>
      <c r="R64" s="60"/>
      <c r="S64" s="60"/>
      <c r="T64" s="60"/>
      <c r="U64" s="61"/>
      <c r="V64" s="61"/>
      <c r="W64" s="62" t="e">
        <f t="shared" si="1"/>
        <v>#REF!</v>
      </c>
      <c r="X64" s="191">
        <f t="shared" si="2"/>
        <v>14.65</v>
      </c>
      <c r="Y64" s="192">
        <f t="shared" si="15"/>
        <v>60.5</v>
      </c>
      <c r="Z64" s="43"/>
      <c r="AA64" s="193" t="e">
        <f t="shared" si="9"/>
        <v>#REF!</v>
      </c>
      <c r="AB64" s="12" t="e">
        <f t="shared" si="17"/>
        <v>#REF!</v>
      </c>
      <c r="AC64" s="194" t="e">
        <f t="shared" si="11"/>
        <v>#REF!</v>
      </c>
      <c r="AD64" s="195" t="e">
        <f t="shared" si="12"/>
        <v>#REF!</v>
      </c>
      <c r="AE64" s="196" t="e">
        <f t="shared" si="13"/>
        <v>#REF!</v>
      </c>
      <c r="AF64" s="197" t="e">
        <f t="shared" si="14"/>
        <v>#REF!</v>
      </c>
    </row>
    <row r="65" spans="1:32" ht="15.75" x14ac:dyDescent="0.25">
      <c r="A65" s="308" t="s">
        <v>83</v>
      </c>
      <c r="B65" s="199" t="s">
        <v>104</v>
      </c>
      <c r="C65" s="184">
        <v>371</v>
      </c>
      <c r="D65" s="185" t="s">
        <v>29</v>
      </c>
      <c r="E65" s="32"/>
      <c r="F65" s="205" t="s">
        <v>29</v>
      </c>
      <c r="G65" s="210" t="s">
        <v>80</v>
      </c>
      <c r="H65" s="118"/>
      <c r="I65" s="320">
        <v>14.7</v>
      </c>
      <c r="J65" s="188">
        <v>1</v>
      </c>
      <c r="K65" s="189">
        <f t="shared" si="0"/>
        <v>49.6</v>
      </c>
      <c r="L65" s="187">
        <f t="shared" si="8"/>
        <v>729.12</v>
      </c>
      <c r="M65" s="210"/>
      <c r="N65" s="57"/>
      <c r="O65" s="58"/>
      <c r="P65" s="59"/>
      <c r="Q65" s="59"/>
      <c r="R65" s="59"/>
      <c r="S65" s="60"/>
      <c r="T65" s="59"/>
      <c r="U65" s="61"/>
      <c r="V65" s="61"/>
      <c r="W65" s="62" t="e">
        <f t="shared" si="1"/>
        <v>#REF!</v>
      </c>
      <c r="X65" s="191">
        <f t="shared" si="2"/>
        <v>14.7</v>
      </c>
      <c r="Y65" s="192">
        <f t="shared" si="15"/>
        <v>60.71</v>
      </c>
      <c r="Z65" s="43"/>
      <c r="AA65" s="193" t="e">
        <f t="shared" si="9"/>
        <v>#REF!</v>
      </c>
      <c r="AB65" s="12" t="e">
        <f t="shared" si="17"/>
        <v>#REF!</v>
      </c>
      <c r="AC65" s="194" t="e">
        <f t="shared" si="11"/>
        <v>#REF!</v>
      </c>
      <c r="AD65" s="195" t="e">
        <f t="shared" si="12"/>
        <v>#REF!</v>
      </c>
      <c r="AE65" s="196" t="e">
        <f t="shared" si="13"/>
        <v>#REF!</v>
      </c>
      <c r="AF65" s="197" t="e">
        <f t="shared" si="14"/>
        <v>#REF!</v>
      </c>
    </row>
    <row r="66" spans="1:32" ht="15.75" x14ac:dyDescent="0.25">
      <c r="A66" s="308" t="s">
        <v>83</v>
      </c>
      <c r="B66" s="199" t="s">
        <v>104</v>
      </c>
      <c r="C66" s="184">
        <v>374</v>
      </c>
      <c r="D66" s="185" t="s">
        <v>29</v>
      </c>
      <c r="E66" s="32"/>
      <c r="F66" s="205" t="s">
        <v>29</v>
      </c>
      <c r="G66" s="210" t="s">
        <v>80</v>
      </c>
      <c r="H66" s="118"/>
      <c r="I66" s="320">
        <v>13.43</v>
      </c>
      <c r="J66" s="188">
        <v>1</v>
      </c>
      <c r="K66" s="189">
        <f t="shared" si="0"/>
        <v>49.6</v>
      </c>
      <c r="L66" s="187">
        <f t="shared" si="8"/>
        <v>666.12800000000004</v>
      </c>
      <c r="M66" s="210"/>
      <c r="N66" s="57"/>
      <c r="O66" s="58"/>
      <c r="P66" s="60"/>
      <c r="Q66" s="60"/>
      <c r="R66" s="60"/>
      <c r="S66" s="60"/>
      <c r="T66" s="60"/>
      <c r="U66" s="61"/>
      <c r="V66" s="61"/>
      <c r="W66" s="62" t="e">
        <f t="shared" si="1"/>
        <v>#REF!</v>
      </c>
      <c r="X66" s="191">
        <f t="shared" si="2"/>
        <v>13.43</v>
      </c>
      <c r="Y66" s="192">
        <f t="shared" si="15"/>
        <v>55.47</v>
      </c>
      <c r="Z66" s="43"/>
      <c r="AA66" s="193" t="e">
        <f t="shared" si="9"/>
        <v>#REF!</v>
      </c>
      <c r="AB66" s="12" t="e">
        <f t="shared" si="17"/>
        <v>#REF!</v>
      </c>
      <c r="AC66" s="194" t="e">
        <f t="shared" si="11"/>
        <v>#REF!</v>
      </c>
      <c r="AD66" s="195" t="e">
        <f t="shared" si="12"/>
        <v>#REF!</v>
      </c>
      <c r="AE66" s="196" t="e">
        <f t="shared" si="13"/>
        <v>#REF!</v>
      </c>
      <c r="AF66" s="197" t="e">
        <f t="shared" si="14"/>
        <v>#REF!</v>
      </c>
    </row>
    <row r="67" spans="1:32" ht="15.75" x14ac:dyDescent="0.25">
      <c r="A67" s="308" t="s">
        <v>83</v>
      </c>
      <c r="B67" s="199" t="s">
        <v>104</v>
      </c>
      <c r="C67" s="184">
        <v>375</v>
      </c>
      <c r="D67" s="185" t="s">
        <v>29</v>
      </c>
      <c r="E67" s="32"/>
      <c r="F67" s="205" t="s">
        <v>29</v>
      </c>
      <c r="G67" s="210" t="s">
        <v>80</v>
      </c>
      <c r="H67" s="118"/>
      <c r="I67" s="320">
        <v>16.059999999999999</v>
      </c>
      <c r="J67" s="188">
        <v>1</v>
      </c>
      <c r="K67" s="189">
        <f t="shared" si="0"/>
        <v>49.6</v>
      </c>
      <c r="L67" s="187">
        <f t="shared" si="8"/>
        <v>796.57599999999991</v>
      </c>
      <c r="M67" s="210"/>
      <c r="N67" s="57"/>
      <c r="O67" s="58"/>
      <c r="P67" s="60"/>
      <c r="Q67" s="60"/>
      <c r="R67" s="60"/>
      <c r="S67" s="60"/>
      <c r="T67" s="60"/>
      <c r="U67" s="61"/>
      <c r="V67" s="61"/>
      <c r="W67" s="62" t="e">
        <f t="shared" si="1"/>
        <v>#REF!</v>
      </c>
      <c r="X67" s="191">
        <f t="shared" si="2"/>
        <v>16.059999999999999</v>
      </c>
      <c r="Y67" s="192">
        <f t="shared" si="15"/>
        <v>66.33</v>
      </c>
      <c r="Z67" s="43"/>
      <c r="AA67" s="193" t="e">
        <f t="shared" si="9"/>
        <v>#REF!</v>
      </c>
      <c r="AB67" s="12" t="e">
        <f t="shared" si="17"/>
        <v>#REF!</v>
      </c>
      <c r="AC67" s="194" t="e">
        <f t="shared" si="11"/>
        <v>#REF!</v>
      </c>
      <c r="AD67" s="195" t="e">
        <f t="shared" si="12"/>
        <v>#REF!</v>
      </c>
      <c r="AE67" s="196" t="e">
        <f t="shared" si="13"/>
        <v>#REF!</v>
      </c>
      <c r="AF67" s="197" t="e">
        <f t="shared" si="14"/>
        <v>#REF!</v>
      </c>
    </row>
    <row r="68" spans="1:32" ht="15.75" x14ac:dyDescent="0.25">
      <c r="A68" s="308" t="s">
        <v>83</v>
      </c>
      <c r="B68" s="199" t="s">
        <v>104</v>
      </c>
      <c r="C68" s="184">
        <v>376</v>
      </c>
      <c r="D68" s="185" t="s">
        <v>29</v>
      </c>
      <c r="E68" s="32"/>
      <c r="F68" s="205" t="s">
        <v>29</v>
      </c>
      <c r="G68" s="210" t="s">
        <v>80</v>
      </c>
      <c r="H68" s="118"/>
      <c r="I68" s="320">
        <v>16.43</v>
      </c>
      <c r="J68" s="188">
        <v>1</v>
      </c>
      <c r="K68" s="189">
        <f t="shared" si="0"/>
        <v>49.6</v>
      </c>
      <c r="L68" s="187">
        <f t="shared" si="8"/>
        <v>814.928</v>
      </c>
      <c r="M68" s="210"/>
      <c r="N68" s="57"/>
      <c r="O68" s="58"/>
      <c r="P68" s="60"/>
      <c r="Q68" s="60"/>
      <c r="R68" s="60"/>
      <c r="S68" s="60"/>
      <c r="T68" s="60"/>
      <c r="U68" s="61"/>
      <c r="V68" s="61"/>
      <c r="W68" s="62" t="e">
        <f t="shared" si="1"/>
        <v>#REF!</v>
      </c>
      <c r="X68" s="191">
        <f t="shared" si="2"/>
        <v>16.43</v>
      </c>
      <c r="Y68" s="192">
        <f t="shared" si="15"/>
        <v>67.86</v>
      </c>
      <c r="Z68" s="43"/>
      <c r="AA68" s="193" t="e">
        <f t="shared" si="9"/>
        <v>#REF!</v>
      </c>
      <c r="AB68" s="12" t="e">
        <f t="shared" si="17"/>
        <v>#REF!</v>
      </c>
      <c r="AC68" s="194" t="e">
        <f t="shared" si="11"/>
        <v>#REF!</v>
      </c>
      <c r="AD68" s="195" t="e">
        <f t="shared" si="12"/>
        <v>#REF!</v>
      </c>
      <c r="AE68" s="196" t="e">
        <f t="shared" si="13"/>
        <v>#REF!</v>
      </c>
      <c r="AF68" s="197" t="e">
        <f t="shared" si="14"/>
        <v>#REF!</v>
      </c>
    </row>
    <row r="69" spans="1:32" ht="15.75" x14ac:dyDescent="0.25">
      <c r="A69" s="308" t="s">
        <v>83</v>
      </c>
      <c r="B69" s="199" t="s">
        <v>104</v>
      </c>
      <c r="C69" s="184">
        <v>377</v>
      </c>
      <c r="D69" s="185" t="s">
        <v>29</v>
      </c>
      <c r="E69" s="32"/>
      <c r="F69" s="205" t="s">
        <v>29</v>
      </c>
      <c r="G69" s="210" t="s">
        <v>80</v>
      </c>
      <c r="H69" s="118"/>
      <c r="I69" s="320">
        <v>16.260000000000002</v>
      </c>
      <c r="J69" s="188">
        <v>1</v>
      </c>
      <c r="K69" s="189">
        <f t="shared" si="0"/>
        <v>49.6</v>
      </c>
      <c r="L69" s="187">
        <f t="shared" si="8"/>
        <v>806.49600000000009</v>
      </c>
      <c r="M69" s="210"/>
      <c r="N69" s="57"/>
      <c r="O69" s="58"/>
      <c r="P69" s="60"/>
      <c r="Q69" s="60"/>
      <c r="R69" s="60"/>
      <c r="S69" s="60"/>
      <c r="T69" s="60"/>
      <c r="U69" s="61"/>
      <c r="V69" s="61"/>
      <c r="W69" s="62" t="e">
        <f t="shared" si="1"/>
        <v>#REF!</v>
      </c>
      <c r="X69" s="191">
        <f t="shared" si="2"/>
        <v>16.260000000000002</v>
      </c>
      <c r="Y69" s="192">
        <f t="shared" si="15"/>
        <v>67.150000000000006</v>
      </c>
      <c r="Z69" s="43"/>
      <c r="AA69" s="193" t="e">
        <f t="shared" si="9"/>
        <v>#REF!</v>
      </c>
      <c r="AB69" s="12" t="e">
        <f t="shared" si="17"/>
        <v>#REF!</v>
      </c>
      <c r="AC69" s="194" t="e">
        <f t="shared" si="11"/>
        <v>#REF!</v>
      </c>
      <c r="AD69" s="195" t="e">
        <f t="shared" si="12"/>
        <v>#REF!</v>
      </c>
      <c r="AE69" s="196" t="e">
        <f t="shared" si="13"/>
        <v>#REF!</v>
      </c>
      <c r="AF69" s="197" t="e">
        <f t="shared" si="14"/>
        <v>#REF!</v>
      </c>
    </row>
    <row r="70" spans="1:32" ht="15.75" x14ac:dyDescent="0.25">
      <c r="A70" s="308" t="s">
        <v>83</v>
      </c>
      <c r="B70" s="199" t="s">
        <v>104</v>
      </c>
      <c r="C70" s="184">
        <v>378</v>
      </c>
      <c r="D70" s="185" t="s">
        <v>29</v>
      </c>
      <c r="E70" s="32"/>
      <c r="F70" s="205" t="s">
        <v>29</v>
      </c>
      <c r="G70" s="210" t="s">
        <v>80</v>
      </c>
      <c r="H70" s="118"/>
      <c r="I70" s="320">
        <v>15.89</v>
      </c>
      <c r="J70" s="188">
        <v>1</v>
      </c>
      <c r="K70" s="189">
        <f t="shared" si="0"/>
        <v>49.6</v>
      </c>
      <c r="L70" s="187">
        <f t="shared" si="8"/>
        <v>788.14400000000001</v>
      </c>
      <c r="M70" s="210"/>
      <c r="N70" s="57"/>
      <c r="O70" s="58"/>
      <c r="P70" s="60"/>
      <c r="Q70" s="60"/>
      <c r="R70" s="60"/>
      <c r="S70" s="60"/>
      <c r="T70" s="60"/>
      <c r="U70" s="61"/>
      <c r="V70" s="61"/>
      <c r="W70" s="62" t="e">
        <f t="shared" si="1"/>
        <v>#REF!</v>
      </c>
      <c r="X70" s="191">
        <f t="shared" si="2"/>
        <v>15.89</v>
      </c>
      <c r="Y70" s="192">
        <f t="shared" si="15"/>
        <v>65.63</v>
      </c>
      <c r="Z70" s="43"/>
      <c r="AA70" s="193" t="e">
        <f t="shared" si="9"/>
        <v>#REF!</v>
      </c>
      <c r="AB70" s="12" t="e">
        <f t="shared" si="17"/>
        <v>#REF!</v>
      </c>
      <c r="AC70" s="194" t="e">
        <f t="shared" si="11"/>
        <v>#REF!</v>
      </c>
      <c r="AD70" s="195" t="e">
        <f t="shared" si="12"/>
        <v>#REF!</v>
      </c>
      <c r="AE70" s="196" t="e">
        <f t="shared" si="13"/>
        <v>#REF!</v>
      </c>
      <c r="AF70" s="197" t="e">
        <f t="shared" si="14"/>
        <v>#REF!</v>
      </c>
    </row>
    <row r="71" spans="1:32" ht="15.75" x14ac:dyDescent="0.25">
      <c r="A71" s="308" t="s">
        <v>83</v>
      </c>
      <c r="B71" s="199" t="s">
        <v>104</v>
      </c>
      <c r="C71" s="184"/>
      <c r="D71" s="185" t="s">
        <v>2</v>
      </c>
      <c r="E71" s="32"/>
      <c r="F71" s="205" t="s">
        <v>98</v>
      </c>
      <c r="G71" s="210" t="s">
        <v>80</v>
      </c>
      <c r="H71" s="118"/>
      <c r="I71" s="320">
        <v>6.51</v>
      </c>
      <c r="J71" s="188">
        <v>5</v>
      </c>
      <c r="K71" s="189">
        <f t="shared" si="0"/>
        <v>248</v>
      </c>
      <c r="L71" s="187">
        <f t="shared" si="8"/>
        <v>1614.48</v>
      </c>
      <c r="M71" s="210"/>
      <c r="N71" s="57"/>
      <c r="O71" s="58"/>
      <c r="P71" s="60"/>
      <c r="Q71" s="60"/>
      <c r="R71" s="60"/>
      <c r="S71" s="60"/>
      <c r="T71" s="60"/>
      <c r="U71" s="61"/>
      <c r="V71" s="61"/>
      <c r="W71" s="62" t="e">
        <f t="shared" si="1"/>
        <v>#REF!</v>
      </c>
      <c r="X71" s="191">
        <f t="shared" si="2"/>
        <v>32.549999999999997</v>
      </c>
      <c r="Y71" s="192">
        <f t="shared" si="15"/>
        <v>134.43</v>
      </c>
      <c r="Z71" s="43"/>
      <c r="AA71" s="193" t="e">
        <f t="shared" si="9"/>
        <v>#REF!</v>
      </c>
      <c r="AB71" s="12" t="e">
        <f t="shared" si="17"/>
        <v>#REF!</v>
      </c>
      <c r="AC71" s="194" t="e">
        <f t="shared" si="11"/>
        <v>#REF!</v>
      </c>
      <c r="AD71" s="195" t="e">
        <f t="shared" si="12"/>
        <v>#REF!</v>
      </c>
      <c r="AE71" s="196" t="e">
        <f t="shared" si="13"/>
        <v>#REF!</v>
      </c>
      <c r="AF71" s="197" t="e">
        <f t="shared" si="14"/>
        <v>#REF!</v>
      </c>
    </row>
    <row r="72" spans="1:32" ht="15.75" x14ac:dyDescent="0.25">
      <c r="A72" s="308" t="s">
        <v>83</v>
      </c>
      <c r="B72" s="199" t="s">
        <v>104</v>
      </c>
      <c r="C72" s="184"/>
      <c r="D72" s="185" t="s">
        <v>2</v>
      </c>
      <c r="E72" s="82"/>
      <c r="F72" s="274" t="s">
        <v>98</v>
      </c>
      <c r="G72" s="210" t="s">
        <v>80</v>
      </c>
      <c r="H72" s="118"/>
      <c r="I72" s="322">
        <v>18.84</v>
      </c>
      <c r="J72" s="188">
        <v>5</v>
      </c>
      <c r="K72" s="189">
        <f t="shared" si="0"/>
        <v>248</v>
      </c>
      <c r="L72" s="187">
        <f t="shared" si="8"/>
        <v>4672.32</v>
      </c>
      <c r="M72" s="210"/>
      <c r="N72" s="57"/>
      <c r="O72" s="58"/>
      <c r="P72" s="60"/>
      <c r="Q72" s="60"/>
      <c r="R72" s="60"/>
      <c r="S72" s="60"/>
      <c r="T72" s="60"/>
      <c r="U72" s="61"/>
      <c r="V72" s="61"/>
      <c r="W72" s="62" t="e">
        <f t="shared" si="1"/>
        <v>#REF!</v>
      </c>
      <c r="X72" s="191">
        <f t="shared" si="2"/>
        <v>94.2</v>
      </c>
      <c r="Y72" s="192">
        <f t="shared" si="15"/>
        <v>389.05</v>
      </c>
      <c r="Z72" s="43"/>
      <c r="AA72" s="193" t="e">
        <f t="shared" si="9"/>
        <v>#REF!</v>
      </c>
      <c r="AB72" s="12" t="e">
        <f t="shared" si="17"/>
        <v>#REF!</v>
      </c>
      <c r="AC72" s="194" t="e">
        <f t="shared" si="11"/>
        <v>#REF!</v>
      </c>
      <c r="AD72" s="195" t="e">
        <f t="shared" si="12"/>
        <v>#REF!</v>
      </c>
      <c r="AE72" s="196" t="e">
        <f t="shared" si="13"/>
        <v>#REF!</v>
      </c>
      <c r="AF72" s="197" t="e">
        <f t="shared" si="14"/>
        <v>#REF!</v>
      </c>
    </row>
    <row r="73" spans="1:32" ht="15.75" x14ac:dyDescent="0.25">
      <c r="A73" s="308" t="s">
        <v>83</v>
      </c>
      <c r="B73" s="199" t="s">
        <v>104</v>
      </c>
      <c r="C73" s="184"/>
      <c r="D73" s="185" t="s">
        <v>2</v>
      </c>
      <c r="E73" s="32"/>
      <c r="F73" s="205" t="s">
        <v>98</v>
      </c>
      <c r="G73" s="210" t="s">
        <v>80</v>
      </c>
      <c r="H73" s="118"/>
      <c r="I73" s="320">
        <v>2.72</v>
      </c>
      <c r="J73" s="188">
        <v>5</v>
      </c>
      <c r="K73" s="189">
        <f t="shared" si="0"/>
        <v>248</v>
      </c>
      <c r="L73" s="187">
        <f t="shared" si="8"/>
        <v>674.56000000000006</v>
      </c>
      <c r="M73" s="210"/>
      <c r="N73" s="57"/>
      <c r="O73" s="58"/>
      <c r="P73" s="60"/>
      <c r="Q73" s="60"/>
      <c r="R73" s="60"/>
      <c r="S73" s="60"/>
      <c r="T73" s="60"/>
      <c r="U73" s="61"/>
      <c r="V73" s="61"/>
      <c r="W73" s="62" t="e">
        <f t="shared" si="1"/>
        <v>#REF!</v>
      </c>
      <c r="X73" s="191">
        <f t="shared" si="2"/>
        <v>13.6</v>
      </c>
      <c r="Y73" s="192">
        <f t="shared" si="15"/>
        <v>56.17</v>
      </c>
      <c r="Z73" s="43"/>
      <c r="AA73" s="193" t="e">
        <f t="shared" si="9"/>
        <v>#REF!</v>
      </c>
      <c r="AB73" s="12" t="e">
        <f t="shared" si="17"/>
        <v>#REF!</v>
      </c>
      <c r="AC73" s="194" t="e">
        <f t="shared" si="11"/>
        <v>#REF!</v>
      </c>
      <c r="AD73" s="195" t="e">
        <f t="shared" si="12"/>
        <v>#REF!</v>
      </c>
      <c r="AE73" s="196" t="e">
        <f t="shared" si="13"/>
        <v>#REF!</v>
      </c>
      <c r="AF73" s="197" t="e">
        <f t="shared" si="14"/>
        <v>#REF!</v>
      </c>
    </row>
    <row r="74" spans="1:32" ht="15.75" x14ac:dyDescent="0.25">
      <c r="A74" s="308" t="s">
        <v>83</v>
      </c>
      <c r="B74" s="199" t="s">
        <v>104</v>
      </c>
      <c r="C74" s="184"/>
      <c r="D74" s="185" t="s">
        <v>2</v>
      </c>
      <c r="E74" s="32"/>
      <c r="F74" s="205" t="s">
        <v>98</v>
      </c>
      <c r="G74" s="210" t="s">
        <v>80</v>
      </c>
      <c r="H74" s="118"/>
      <c r="I74" s="320">
        <v>3.34</v>
      </c>
      <c r="J74" s="188">
        <v>5</v>
      </c>
      <c r="K74" s="189">
        <f t="shared" si="0"/>
        <v>248</v>
      </c>
      <c r="L74" s="187">
        <f t="shared" si="8"/>
        <v>828.31999999999994</v>
      </c>
      <c r="M74" s="210"/>
      <c r="N74" s="57"/>
      <c r="O74" s="58"/>
      <c r="P74" s="60"/>
      <c r="Q74" s="60"/>
      <c r="R74" s="60"/>
      <c r="S74" s="60"/>
      <c r="T74" s="60"/>
      <c r="U74" s="61"/>
      <c r="V74" s="61"/>
      <c r="W74" s="62" t="e">
        <f t="shared" si="1"/>
        <v>#REF!</v>
      </c>
      <c r="X74" s="191">
        <f t="shared" si="2"/>
        <v>16.7</v>
      </c>
      <c r="Y74" s="192">
        <f t="shared" si="15"/>
        <v>68.97</v>
      </c>
      <c r="Z74" s="43"/>
      <c r="AA74" s="193" t="e">
        <f t="shared" si="9"/>
        <v>#REF!</v>
      </c>
      <c r="AB74" s="12" t="e">
        <f t="shared" si="17"/>
        <v>#REF!</v>
      </c>
      <c r="AC74" s="194" t="e">
        <f t="shared" si="11"/>
        <v>#REF!</v>
      </c>
      <c r="AD74" s="195" t="e">
        <f t="shared" si="12"/>
        <v>#REF!</v>
      </c>
      <c r="AE74" s="196" t="e">
        <f t="shared" si="13"/>
        <v>#REF!</v>
      </c>
      <c r="AF74" s="197" t="e">
        <f t="shared" si="14"/>
        <v>#REF!</v>
      </c>
    </row>
    <row r="75" spans="1:32" ht="15.75" x14ac:dyDescent="0.25">
      <c r="A75" s="308" t="s">
        <v>83</v>
      </c>
      <c r="B75" s="199" t="s">
        <v>104</v>
      </c>
      <c r="C75" s="184"/>
      <c r="D75" s="185" t="s">
        <v>81</v>
      </c>
      <c r="E75" s="32"/>
      <c r="F75" s="205" t="s">
        <v>98</v>
      </c>
      <c r="G75" s="210" t="s">
        <v>28</v>
      </c>
      <c r="H75" s="118"/>
      <c r="I75" s="320">
        <v>4.8</v>
      </c>
      <c r="J75" s="188">
        <v>5</v>
      </c>
      <c r="K75" s="189">
        <f t="shared" si="0"/>
        <v>248</v>
      </c>
      <c r="L75" s="187">
        <f t="shared" si="8"/>
        <v>1190.3999999999999</v>
      </c>
      <c r="M75" s="210"/>
      <c r="N75" s="57"/>
      <c r="O75" s="58"/>
      <c r="P75" s="60"/>
      <c r="Q75" s="60"/>
      <c r="R75" s="60"/>
      <c r="S75" s="60"/>
      <c r="T75" s="60"/>
      <c r="U75" s="61"/>
      <c r="V75" s="61"/>
      <c r="W75" s="62" t="e">
        <f t="shared" si="1"/>
        <v>#REF!</v>
      </c>
      <c r="X75" s="191">
        <f t="shared" si="2"/>
        <v>24</v>
      </c>
      <c r="Y75" s="192">
        <f t="shared" si="15"/>
        <v>99.12</v>
      </c>
      <c r="Z75" s="43"/>
      <c r="AA75" s="193" t="e">
        <f t="shared" si="9"/>
        <v>#REF!</v>
      </c>
      <c r="AB75" s="12" t="e">
        <f t="shared" si="17"/>
        <v>#REF!</v>
      </c>
      <c r="AC75" s="194" t="e">
        <f t="shared" si="11"/>
        <v>#REF!</v>
      </c>
      <c r="AD75" s="195" t="e">
        <f t="shared" si="12"/>
        <v>#REF!</v>
      </c>
      <c r="AE75" s="196" t="e">
        <f t="shared" si="13"/>
        <v>#REF!</v>
      </c>
      <c r="AF75" s="197" t="e">
        <f t="shared" si="14"/>
        <v>#REF!</v>
      </c>
    </row>
    <row r="76" spans="1:32" ht="15.75" x14ac:dyDescent="0.25">
      <c r="A76" s="308" t="s">
        <v>83</v>
      </c>
      <c r="B76" s="199" t="s">
        <v>104</v>
      </c>
      <c r="C76" s="184"/>
      <c r="D76" s="185" t="s">
        <v>103</v>
      </c>
      <c r="E76" s="32"/>
      <c r="F76" s="205" t="s">
        <v>98</v>
      </c>
      <c r="G76" s="210" t="s">
        <v>28</v>
      </c>
      <c r="H76" s="118"/>
      <c r="I76" s="320">
        <v>5.67</v>
      </c>
      <c r="J76" s="188">
        <v>5</v>
      </c>
      <c r="K76" s="189">
        <f t="shared" si="0"/>
        <v>248</v>
      </c>
      <c r="L76" s="187">
        <f t="shared" si="8"/>
        <v>1406.16</v>
      </c>
      <c r="M76" s="210"/>
      <c r="N76" s="57"/>
      <c r="O76" s="58"/>
      <c r="P76" s="60"/>
      <c r="Q76" s="60"/>
      <c r="R76" s="60"/>
      <c r="S76" s="60"/>
      <c r="T76" s="60"/>
      <c r="U76" s="61"/>
      <c r="V76" s="61"/>
      <c r="W76" s="62" t="e">
        <f t="shared" si="1"/>
        <v>#REF!</v>
      </c>
      <c r="X76" s="191">
        <f t="shared" si="2"/>
        <v>28.35</v>
      </c>
      <c r="Y76" s="192">
        <f t="shared" si="15"/>
        <v>117.09</v>
      </c>
      <c r="Z76" s="43"/>
      <c r="AA76" s="193" t="e">
        <f t="shared" si="9"/>
        <v>#REF!</v>
      </c>
      <c r="AB76" s="12" t="e">
        <f t="shared" si="17"/>
        <v>#REF!</v>
      </c>
      <c r="AC76" s="194" t="e">
        <f t="shared" si="11"/>
        <v>#REF!</v>
      </c>
      <c r="AD76" s="195" t="e">
        <f t="shared" si="12"/>
        <v>#REF!</v>
      </c>
      <c r="AE76" s="196" t="e">
        <f t="shared" si="13"/>
        <v>#REF!</v>
      </c>
      <c r="AF76" s="197" t="e">
        <f t="shared" si="14"/>
        <v>#REF!</v>
      </c>
    </row>
    <row r="77" spans="1:32" ht="15.75" x14ac:dyDescent="0.25">
      <c r="A77" s="308" t="s">
        <v>83</v>
      </c>
      <c r="B77" s="199" t="s">
        <v>104</v>
      </c>
      <c r="C77" s="184">
        <v>373</v>
      </c>
      <c r="D77" s="185" t="s">
        <v>99</v>
      </c>
      <c r="E77" s="32"/>
      <c r="F77" s="205" t="s">
        <v>100</v>
      </c>
      <c r="G77" s="210" t="s">
        <v>28</v>
      </c>
      <c r="H77" s="118"/>
      <c r="I77" s="320">
        <v>2.99</v>
      </c>
      <c r="J77" s="188">
        <v>2</v>
      </c>
      <c r="K77" s="189">
        <f t="shared" si="0"/>
        <v>99.2</v>
      </c>
      <c r="L77" s="187">
        <f t="shared" si="8"/>
        <v>296.608</v>
      </c>
      <c r="M77" s="210"/>
      <c r="N77" s="57"/>
      <c r="O77" s="58"/>
      <c r="P77" s="60"/>
      <c r="Q77" s="60"/>
      <c r="R77" s="60"/>
      <c r="S77" s="60"/>
      <c r="T77" s="60"/>
      <c r="U77" s="61"/>
      <c r="V77" s="61"/>
      <c r="W77" s="62" t="e">
        <f t="shared" si="1"/>
        <v>#REF!</v>
      </c>
      <c r="X77" s="191">
        <f t="shared" si="2"/>
        <v>5.98</v>
      </c>
      <c r="Y77" s="192">
        <f t="shared" si="15"/>
        <v>24.7</v>
      </c>
      <c r="Z77" s="43"/>
      <c r="AA77" s="193" t="e">
        <f t="shared" si="9"/>
        <v>#REF!</v>
      </c>
      <c r="AB77" s="12" t="e">
        <f t="shared" si="17"/>
        <v>#REF!</v>
      </c>
      <c r="AC77" s="194" t="e">
        <f t="shared" si="11"/>
        <v>#REF!</v>
      </c>
      <c r="AD77" s="195" t="e">
        <f t="shared" si="12"/>
        <v>#REF!</v>
      </c>
      <c r="AE77" s="196" t="e">
        <f t="shared" si="13"/>
        <v>#REF!</v>
      </c>
      <c r="AF77" s="197" t="e">
        <f t="shared" si="14"/>
        <v>#REF!</v>
      </c>
    </row>
    <row r="78" spans="1:32" ht="15.75" x14ac:dyDescent="0.25">
      <c r="A78" s="308" t="s">
        <v>83</v>
      </c>
      <c r="B78" s="199" t="s">
        <v>104</v>
      </c>
      <c r="C78" s="184"/>
      <c r="D78" s="185" t="s">
        <v>77</v>
      </c>
      <c r="E78" s="32"/>
      <c r="F78" s="205" t="s">
        <v>84</v>
      </c>
      <c r="G78" s="210" t="s">
        <v>1</v>
      </c>
      <c r="H78" s="118"/>
      <c r="I78" s="320">
        <v>4.33</v>
      </c>
      <c r="J78" s="188">
        <v>5</v>
      </c>
      <c r="K78" s="189">
        <f>ROUND(J78*((260-12)/5),2)</f>
        <v>248</v>
      </c>
      <c r="L78" s="187">
        <f t="shared" si="8"/>
        <v>1073.8399999999999</v>
      </c>
      <c r="M78" s="210"/>
      <c r="N78" s="57"/>
      <c r="O78" s="58"/>
      <c r="P78" s="60"/>
      <c r="Q78" s="60"/>
      <c r="R78" s="60"/>
      <c r="S78" s="60"/>
      <c r="T78" s="60"/>
      <c r="U78" s="61"/>
      <c r="V78" s="61"/>
      <c r="W78" s="62" t="e">
        <f>ROUND(AC78/$AF$1,2)</f>
        <v>#REF!</v>
      </c>
      <c r="X78" s="191">
        <f t="shared" si="2"/>
        <v>21.65</v>
      </c>
      <c r="Y78" s="192">
        <f t="shared" si="15"/>
        <v>89.41</v>
      </c>
      <c r="Z78" s="43"/>
      <c r="AA78" s="193" t="e">
        <f t="shared" si="9"/>
        <v>#REF!</v>
      </c>
      <c r="AB78" s="12" t="e">
        <f t="shared" si="17"/>
        <v>#REF!</v>
      </c>
      <c r="AC78" s="194" t="e">
        <f t="shared" si="11"/>
        <v>#REF!</v>
      </c>
      <c r="AD78" s="195" t="e">
        <f t="shared" si="12"/>
        <v>#REF!</v>
      </c>
      <c r="AE78" s="196" t="e">
        <f t="shared" si="13"/>
        <v>#REF!</v>
      </c>
      <c r="AF78" s="197" t="e">
        <f t="shared" si="14"/>
        <v>#REF!</v>
      </c>
    </row>
    <row r="79" spans="1:32" ht="16.5" thickBot="1" x14ac:dyDescent="0.3">
      <c r="A79" s="308" t="s">
        <v>83</v>
      </c>
      <c r="B79" s="199" t="s">
        <v>104</v>
      </c>
      <c r="C79" s="184"/>
      <c r="D79" s="185" t="s">
        <v>77</v>
      </c>
      <c r="E79" s="32"/>
      <c r="F79" s="205" t="s">
        <v>84</v>
      </c>
      <c r="G79" s="210" t="s">
        <v>1</v>
      </c>
      <c r="H79" s="118"/>
      <c r="I79" s="320">
        <v>6.6</v>
      </c>
      <c r="J79" s="188">
        <v>5</v>
      </c>
      <c r="K79" s="189">
        <f>ROUND(J79*((260-12)/5),2)</f>
        <v>248</v>
      </c>
      <c r="L79" s="187">
        <f t="shared" si="8"/>
        <v>1636.8</v>
      </c>
      <c r="M79" s="210"/>
      <c r="N79" s="57"/>
      <c r="O79" s="58"/>
      <c r="P79" s="60"/>
      <c r="Q79" s="60"/>
      <c r="R79" s="60"/>
      <c r="S79" s="60"/>
      <c r="T79" s="60"/>
      <c r="U79" s="61"/>
      <c r="V79" s="61"/>
      <c r="W79" s="62" t="e">
        <f>ROUND(AC79/$AF$1,2)</f>
        <v>#REF!</v>
      </c>
      <c r="X79" s="191">
        <f>ROUND(I79*J79,2)</f>
        <v>33</v>
      </c>
      <c r="Y79" s="192">
        <f t="shared" si="15"/>
        <v>136.29</v>
      </c>
      <c r="Z79" s="43"/>
      <c r="AA79" s="193" t="e">
        <f t="shared" si="9"/>
        <v>#REF!</v>
      </c>
      <c r="AB79" s="12" t="e">
        <f t="shared" si="17"/>
        <v>#REF!</v>
      </c>
      <c r="AC79" s="194" t="e">
        <f>ROUND(AF79*I79,2)</f>
        <v>#REF!</v>
      </c>
      <c r="AD79" s="195" t="e">
        <f>ROUND(AE79/12,2)</f>
        <v>#REF!</v>
      </c>
      <c r="AE79" s="196" t="e">
        <f>ROUND(AC79*K79,2)</f>
        <v>#REF!</v>
      </c>
      <c r="AF79" s="197" t="e">
        <f t="shared" si="14"/>
        <v>#REF!</v>
      </c>
    </row>
    <row r="80" spans="1:32" s="303" customFormat="1" ht="21" thickBot="1" x14ac:dyDescent="0.6">
      <c r="A80" s="312"/>
      <c r="B80" s="277"/>
      <c r="C80" s="278"/>
      <c r="D80" s="252" t="s">
        <v>45</v>
      </c>
      <c r="E80" s="83"/>
      <c r="F80" s="271" t="s">
        <v>24</v>
      </c>
      <c r="G80" s="271" t="s">
        <v>24</v>
      </c>
      <c r="H80" s="106">
        <f>SUM(H6:H79)</f>
        <v>238.12999999999997</v>
      </c>
      <c r="I80" s="242">
        <f>SUM(I6:I79)</f>
        <v>742.75999999999965</v>
      </c>
      <c r="J80" s="301" t="s">
        <v>24</v>
      </c>
      <c r="K80" s="302" t="s">
        <v>24</v>
      </c>
      <c r="L80" s="242">
        <f>SUM(L6:L79)</f>
        <v>73036.495999999985</v>
      </c>
      <c r="M80" s="252"/>
      <c r="N80" s="84"/>
      <c r="O80" s="84"/>
      <c r="P80" s="85"/>
      <c r="Q80" s="85"/>
      <c r="R80" s="85"/>
      <c r="S80" s="85"/>
      <c r="T80" s="85"/>
      <c r="U80" s="85"/>
      <c r="V80" s="85"/>
      <c r="W80" s="84"/>
      <c r="X80" s="242">
        <f>SUM(X6:X79)</f>
        <v>1472.5100000000002</v>
      </c>
      <c r="Y80" s="242">
        <f>SUM(Y6:Y79)</f>
        <v>6081.4800000000005</v>
      </c>
      <c r="Z80" s="262" t="e">
        <f>ROUND(L80/(AE80/$AF$1),2)</f>
        <v>#REF!</v>
      </c>
      <c r="AA80" s="249" t="e">
        <f>SUM(AA6:AA79)</f>
        <v>#REF!</v>
      </c>
      <c r="AB80" s="83"/>
      <c r="AC80" s="252" t="s">
        <v>24</v>
      </c>
      <c r="AD80" s="253" t="e">
        <f>SUM(AD6:AD79)</f>
        <v>#REF!</v>
      </c>
      <c r="AE80" s="254" t="e">
        <f>SUM(AE6:AE79)</f>
        <v>#REF!</v>
      </c>
      <c r="AF80" s="255" t="e">
        <f>ROUND(AE80/L80,4)</f>
        <v>#REF!</v>
      </c>
    </row>
    <row r="81" spans="1:31" thickBot="1" x14ac:dyDescent="0.25">
      <c r="N81" s="88"/>
      <c r="O81" s="89"/>
      <c r="P81" s="88"/>
      <c r="Q81" s="88"/>
      <c r="R81" s="88"/>
      <c r="S81" s="88"/>
      <c r="T81" s="88"/>
      <c r="U81" s="88"/>
      <c r="V81" s="90"/>
      <c r="W81" s="90"/>
      <c r="AA81" s="250" t="s">
        <v>31</v>
      </c>
      <c r="AD81" s="256" t="s">
        <v>62</v>
      </c>
      <c r="AE81" s="256" t="s">
        <v>62</v>
      </c>
    </row>
    <row r="82" spans="1:31" ht="16.5" thickBot="1" x14ac:dyDescent="0.3">
      <c r="F82" s="239"/>
      <c r="G82" s="272"/>
      <c r="H82" s="123"/>
      <c r="I82" s="174"/>
      <c r="N82" s="87"/>
      <c r="O82" s="91"/>
      <c r="P82" s="87"/>
      <c r="Q82" s="87"/>
      <c r="R82" s="87"/>
      <c r="S82" s="87"/>
      <c r="T82" s="87"/>
      <c r="U82" s="87"/>
      <c r="V82" s="92"/>
      <c r="W82" s="92"/>
      <c r="AA82" s="251" t="s">
        <v>33</v>
      </c>
      <c r="AD82" s="257" t="e">
        <f>AD80*1.19</f>
        <v>#REF!</v>
      </c>
      <c r="AE82" s="258" t="e">
        <f>AE80*1.19</f>
        <v>#REF!</v>
      </c>
    </row>
    <row r="83" spans="1:31" x14ac:dyDescent="0.25">
      <c r="A83" s="313"/>
      <c r="B83" s="232"/>
      <c r="C83" s="233"/>
      <c r="D83" s="234"/>
      <c r="E83" s="93"/>
      <c r="F83" s="240"/>
      <c r="I83" s="246"/>
      <c r="J83" s="247"/>
      <c r="K83" s="248"/>
      <c r="AD83" s="231" t="s">
        <v>32</v>
      </c>
      <c r="AE83" s="231" t="s">
        <v>32</v>
      </c>
    </row>
    <row r="84" spans="1:31" x14ac:dyDescent="0.25">
      <c r="A84" s="313"/>
      <c r="B84" s="232"/>
      <c r="C84" s="233"/>
      <c r="D84" s="235"/>
      <c r="E84" s="96"/>
      <c r="F84" s="240"/>
      <c r="G84" s="315"/>
      <c r="H84" s="125"/>
      <c r="I84" s="246"/>
      <c r="J84" s="247"/>
      <c r="K84" s="248"/>
      <c r="N84" s="97"/>
      <c r="O84" s="98"/>
      <c r="P84" s="97"/>
      <c r="Q84" s="97"/>
      <c r="R84" s="97"/>
      <c r="S84" s="97"/>
      <c r="T84" s="97"/>
      <c r="U84" s="97"/>
      <c r="V84" s="99"/>
      <c r="W84" s="99"/>
    </row>
    <row r="85" spans="1:31" x14ac:dyDescent="0.25">
      <c r="A85" s="314"/>
      <c r="B85" s="232"/>
      <c r="C85" s="233"/>
      <c r="D85" s="234"/>
      <c r="E85" s="93"/>
      <c r="F85" s="241"/>
      <c r="I85" s="246"/>
      <c r="J85" s="247"/>
      <c r="K85" s="248"/>
      <c r="N85" s="100"/>
      <c r="O85" s="101"/>
      <c r="P85" s="100"/>
      <c r="Q85" s="100"/>
      <c r="R85" s="100"/>
      <c r="S85" s="100"/>
      <c r="T85" s="100"/>
      <c r="U85" s="100"/>
      <c r="V85" s="102"/>
      <c r="W85" s="102"/>
      <c r="AA85" s="234"/>
      <c r="AB85" s="93"/>
      <c r="AC85" s="234"/>
      <c r="AD85" s="234"/>
      <c r="AE85" s="235"/>
    </row>
    <row r="86" spans="1:31" x14ac:dyDescent="0.25">
      <c r="N86" s="100"/>
      <c r="O86" s="101"/>
      <c r="P86" s="100"/>
      <c r="Q86" s="100"/>
      <c r="R86" s="100"/>
      <c r="S86" s="100"/>
      <c r="T86" s="100"/>
      <c r="U86" s="100"/>
      <c r="V86" s="102"/>
      <c r="W86" s="102"/>
      <c r="AA86" s="234"/>
      <c r="AB86" s="103"/>
      <c r="AC86" s="260"/>
      <c r="AD86" s="261"/>
      <c r="AE86" s="261"/>
    </row>
    <row r="87" spans="1:31" x14ac:dyDescent="0.25">
      <c r="A87" s="174"/>
      <c r="B87" s="236"/>
      <c r="D87" s="237"/>
      <c r="E87" s="104"/>
      <c r="N87" s="100"/>
      <c r="O87" s="101"/>
      <c r="P87" s="105"/>
      <c r="Q87" s="105"/>
      <c r="R87" s="105"/>
      <c r="S87" s="105"/>
      <c r="T87" s="105"/>
      <c r="U87" s="100"/>
      <c r="V87" s="102"/>
      <c r="W87" s="102"/>
      <c r="AA87" s="234"/>
      <c r="AB87" s="93"/>
      <c r="AC87" s="234"/>
      <c r="AD87" s="234"/>
      <c r="AE87" s="235"/>
    </row>
  </sheetData>
  <sheetProtection password="EF4E" sheet="1" objects="1" scenarios="1" selectLockedCells="1"/>
  <autoFilter ref="A5:AF83" xr:uid="{00000000-0009-0000-0000-000005000000}">
    <filterColumn colId="9">
      <filters blank="1">
        <filter val="-"/>
        <filter val="1"/>
        <filter val="2"/>
        <filter val="5"/>
      </filters>
    </filterColumn>
  </autoFilter>
  <mergeCells count="2">
    <mergeCell ref="P2:W2"/>
    <mergeCell ref="P3:V3"/>
  </mergeCells>
  <pageMargins left="0.70866141732283472" right="0.70866141732283472" top="0.78740157480314965" bottom="0.78740157480314965" header="0.31496062992125984" footer="0.31496062992125984"/>
  <pageSetup paperSize="8" scale="95" fitToHeight="2" orientation="landscape" verticalDpi="0" r:id="rId1"/>
  <headerFooter>
    <oddHeader>&amp;LLandkreis Mecklenburgische Seenplatte&amp;CAmt Zentrale Dienste&amp;RPreisblatt</oddHeader>
    <oddFooter>&amp;L&amp;A&amp;C&amp;P&amp;R&amp;D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39997558519241921"/>
  </sheetPr>
  <dimension ref="A1:H90"/>
  <sheetViews>
    <sheetView topLeftCell="A64" zoomScaleNormal="100" workbookViewId="0">
      <selection activeCell="B65" sqref="B65"/>
    </sheetView>
  </sheetViews>
  <sheetFormatPr baseColWidth="10" defaultRowHeight="15" x14ac:dyDescent="0.25"/>
  <cols>
    <col min="1" max="1" width="27" customWidth="1"/>
    <col min="2" max="2" width="48.7109375" customWidth="1"/>
    <col min="3" max="3" width="7.140625" customWidth="1"/>
    <col min="5" max="5" width="18.85546875" customWidth="1"/>
    <col min="6" max="6" width="10.42578125" customWidth="1"/>
    <col min="7" max="7" width="46.28515625" customWidth="1"/>
  </cols>
  <sheetData>
    <row r="1" spans="1:7" ht="23.25" x14ac:dyDescent="0.35">
      <c r="A1" s="914" t="s">
        <v>139</v>
      </c>
      <c r="B1" s="915"/>
      <c r="C1" s="915"/>
      <c r="D1" s="915"/>
      <c r="E1" s="915"/>
      <c r="F1" s="915"/>
      <c r="G1" s="916"/>
    </row>
    <row r="2" spans="1:7" ht="3" customHeight="1" x14ac:dyDescent="0.25">
      <c r="A2" s="917"/>
      <c r="B2" s="918"/>
      <c r="C2" s="918"/>
      <c r="D2" s="918"/>
      <c r="E2" s="918"/>
      <c r="F2" s="918"/>
      <c r="G2" s="919"/>
    </row>
    <row r="3" spans="1:7" ht="18.75" customHeight="1" x14ac:dyDescent="0.25">
      <c r="A3" s="350"/>
      <c r="B3" s="356"/>
      <c r="C3" s="920"/>
      <c r="D3" s="671"/>
      <c r="E3" s="671"/>
      <c r="F3" s="671"/>
      <c r="G3" s="482" t="s">
        <v>529</v>
      </c>
    </row>
    <row r="4" spans="1:7" ht="18.75" x14ac:dyDescent="0.3">
      <c r="A4" s="338"/>
      <c r="B4" s="339"/>
      <c r="C4" s="340"/>
      <c r="D4" s="341"/>
      <c r="E4" s="341"/>
      <c r="F4" s="341"/>
      <c r="G4" s="342"/>
    </row>
    <row r="5" spans="1:7" x14ac:dyDescent="0.25">
      <c r="A5" s="365" t="s">
        <v>148</v>
      </c>
      <c r="B5" s="634" t="s">
        <v>514</v>
      </c>
      <c r="C5" s="366"/>
      <c r="D5" s="367"/>
      <c r="E5" s="367"/>
      <c r="F5" s="368"/>
      <c r="G5" s="369"/>
    </row>
    <row r="6" spans="1:7" s="357" customFormat="1" x14ac:dyDescent="0.25">
      <c r="A6" s="365"/>
      <c r="B6" s="635" t="s">
        <v>515</v>
      </c>
      <c r="C6" s="366"/>
      <c r="D6" s="367"/>
      <c r="E6" s="367"/>
      <c r="F6" s="368"/>
      <c r="G6" s="369"/>
    </row>
    <row r="7" spans="1:7" s="500" customFormat="1" x14ac:dyDescent="0.25">
      <c r="A7" s="506"/>
      <c r="B7" s="634" t="s">
        <v>516</v>
      </c>
      <c r="C7" s="507"/>
      <c r="D7" s="508"/>
      <c r="E7" s="508"/>
      <c r="F7" s="509"/>
      <c r="G7" s="510"/>
    </row>
    <row r="8" spans="1:7" s="357" customFormat="1" x14ac:dyDescent="0.25">
      <c r="A8" s="365"/>
      <c r="B8" s="635" t="s">
        <v>517</v>
      </c>
      <c r="C8" s="366"/>
      <c r="D8" s="367"/>
      <c r="E8" s="367"/>
      <c r="F8" s="368"/>
      <c r="G8" s="369"/>
    </row>
    <row r="9" spans="1:7" s="357" customFormat="1" x14ac:dyDescent="0.25">
      <c r="A9" s="365"/>
      <c r="B9" s="635" t="s">
        <v>518</v>
      </c>
      <c r="C9" s="366"/>
      <c r="D9" s="367"/>
      <c r="E9" s="367"/>
      <c r="F9" s="368"/>
      <c r="G9" s="369"/>
    </row>
    <row r="10" spans="1:7" s="357" customFormat="1" x14ac:dyDescent="0.25">
      <c r="A10" s="365"/>
      <c r="B10" s="635" t="s">
        <v>519</v>
      </c>
      <c r="C10" s="366"/>
      <c r="D10" s="367"/>
      <c r="E10" s="367"/>
      <c r="F10" s="371"/>
      <c r="G10" s="372"/>
    </row>
    <row r="11" spans="1:7" s="500" customFormat="1" x14ac:dyDescent="0.25">
      <c r="A11" s="506"/>
      <c r="B11" s="634" t="s">
        <v>520</v>
      </c>
      <c r="C11" s="507"/>
      <c r="D11" s="508"/>
      <c r="E11" s="508"/>
      <c r="F11" s="509"/>
      <c r="G11" s="510"/>
    </row>
    <row r="12" spans="1:7" s="500" customFormat="1" x14ac:dyDescent="0.25">
      <c r="A12" s="506"/>
      <c r="B12" s="634" t="s">
        <v>522</v>
      </c>
      <c r="C12" s="507"/>
      <c r="D12" s="508"/>
      <c r="E12" s="508"/>
      <c r="F12" s="509"/>
      <c r="G12" s="510"/>
    </row>
    <row r="13" spans="1:7" s="500" customFormat="1" x14ac:dyDescent="0.25">
      <c r="A13" s="506"/>
      <c r="B13" s="634" t="s">
        <v>521</v>
      </c>
      <c r="C13" s="507"/>
      <c r="D13" s="508"/>
      <c r="E13" s="508"/>
      <c r="F13" s="509"/>
      <c r="G13" s="510"/>
    </row>
    <row r="14" spans="1:7" s="500" customFormat="1" x14ac:dyDescent="0.25">
      <c r="A14" s="506"/>
      <c r="B14" s="634" t="s">
        <v>523</v>
      </c>
      <c r="C14" s="507"/>
      <c r="D14" s="508"/>
      <c r="E14" s="508"/>
      <c r="F14" s="509"/>
      <c r="G14" s="510"/>
    </row>
    <row r="15" spans="1:7" s="357" customFormat="1" x14ac:dyDescent="0.25">
      <c r="A15" s="365"/>
      <c r="B15" s="634" t="s">
        <v>524</v>
      </c>
      <c r="C15" s="366"/>
      <c r="D15" s="367"/>
      <c r="E15" s="367"/>
      <c r="F15" s="368"/>
      <c r="G15" s="369"/>
    </row>
    <row r="16" spans="1:7" s="357" customFormat="1" x14ac:dyDescent="0.25">
      <c r="A16" s="365"/>
      <c r="B16" s="634" t="s">
        <v>525</v>
      </c>
      <c r="C16" s="366"/>
      <c r="D16" s="367"/>
      <c r="E16" s="367"/>
      <c r="F16" s="368"/>
      <c r="G16" s="369"/>
    </row>
    <row r="17" spans="1:7" s="357" customFormat="1" x14ac:dyDescent="0.25">
      <c r="A17" s="365"/>
      <c r="B17" s="634" t="s">
        <v>526</v>
      </c>
      <c r="C17" s="366"/>
      <c r="D17" s="367"/>
      <c r="E17" s="367"/>
      <c r="F17" s="368"/>
      <c r="G17" s="369"/>
    </row>
    <row r="18" spans="1:7" s="500" customFormat="1" x14ac:dyDescent="0.25">
      <c r="A18" s="506"/>
      <c r="B18" s="634" t="s">
        <v>527</v>
      </c>
      <c r="C18" s="507"/>
      <c r="D18" s="508"/>
      <c r="E18" s="508"/>
      <c r="F18" s="509"/>
      <c r="G18" s="510"/>
    </row>
    <row r="19" spans="1:7" s="357" customFormat="1" x14ac:dyDescent="0.25">
      <c r="A19" s="365"/>
      <c r="B19" s="634" t="s">
        <v>528</v>
      </c>
      <c r="C19" s="366"/>
      <c r="D19" s="367"/>
      <c r="E19" s="367"/>
      <c r="F19" s="368"/>
      <c r="G19" s="369"/>
    </row>
    <row r="20" spans="1:7" x14ac:dyDescent="0.25">
      <c r="A20" s="373"/>
      <c r="B20" s="628"/>
      <c r="C20" s="375"/>
      <c r="D20" s="376"/>
      <c r="E20" s="376"/>
      <c r="F20" s="376"/>
      <c r="G20" s="377"/>
    </row>
    <row r="21" spans="1:7" x14ac:dyDescent="0.25">
      <c r="A21" s="365" t="s">
        <v>149</v>
      </c>
      <c r="B21" s="378" t="s">
        <v>367</v>
      </c>
      <c r="C21" s="366"/>
      <c r="D21" s="367"/>
      <c r="E21" s="367"/>
      <c r="F21" s="368"/>
      <c r="G21" s="369"/>
    </row>
    <row r="22" spans="1:7" x14ac:dyDescent="0.25">
      <c r="A22" s="379" t="s">
        <v>150</v>
      </c>
      <c r="B22" s="370" t="s">
        <v>531</v>
      </c>
      <c r="C22" s="375"/>
      <c r="D22" s="376"/>
      <c r="E22" s="376"/>
      <c r="F22" s="376"/>
      <c r="G22" s="377"/>
    </row>
    <row r="23" spans="1:7" x14ac:dyDescent="0.25">
      <c r="A23" s="379" t="s">
        <v>151</v>
      </c>
      <c r="B23" s="380">
        <v>46204</v>
      </c>
      <c r="C23" s="375"/>
      <c r="D23" s="376"/>
      <c r="E23" s="376"/>
      <c r="F23" s="376"/>
      <c r="G23" s="377"/>
    </row>
    <row r="24" spans="1:7" s="357" customFormat="1" x14ac:dyDescent="0.25">
      <c r="A24" s="379"/>
      <c r="B24" s="380"/>
      <c r="C24" s="375"/>
      <c r="D24" s="376"/>
      <c r="E24" s="376"/>
      <c r="F24" s="376"/>
      <c r="G24" s="377"/>
    </row>
    <row r="25" spans="1:7" x14ac:dyDescent="0.25">
      <c r="A25" s="365" t="s">
        <v>152</v>
      </c>
      <c r="B25" s="381" t="s">
        <v>422</v>
      </c>
      <c r="C25" s="366"/>
      <c r="D25" s="367"/>
      <c r="E25" s="367"/>
      <c r="F25" s="368"/>
      <c r="G25" s="369"/>
    </row>
    <row r="26" spans="1:7" x14ac:dyDescent="0.25">
      <c r="A26" s="379"/>
      <c r="B26" s="370" t="s">
        <v>423</v>
      </c>
      <c r="C26" s="375"/>
      <c r="D26" s="376"/>
      <c r="E26" s="376"/>
      <c r="F26" s="376"/>
      <c r="G26" s="377"/>
    </row>
    <row r="27" spans="1:7" x14ac:dyDescent="0.25">
      <c r="A27" s="379" t="s">
        <v>153</v>
      </c>
      <c r="B27" s="644" t="s">
        <v>545</v>
      </c>
      <c r="C27" s="893" t="s">
        <v>381</v>
      </c>
      <c r="D27" s="894"/>
      <c r="E27" s="894"/>
      <c r="F27" s="376"/>
      <c r="G27" s="377"/>
    </row>
    <row r="28" spans="1:7" x14ac:dyDescent="0.25">
      <c r="A28" s="378"/>
      <c r="B28" s="378"/>
      <c r="C28" s="366"/>
      <c r="D28" s="367"/>
      <c r="E28" s="367"/>
      <c r="F28" s="368"/>
      <c r="G28" s="369"/>
    </row>
    <row r="29" spans="1:7" ht="18" x14ac:dyDescent="0.25">
      <c r="A29" s="382" t="s">
        <v>154</v>
      </c>
      <c r="B29" s="383"/>
      <c r="C29" s="921" t="s">
        <v>155</v>
      </c>
      <c r="D29" s="922"/>
      <c r="E29" s="922"/>
      <c r="F29" s="922"/>
      <c r="G29" s="922"/>
    </row>
    <row r="30" spans="1:7" x14ac:dyDescent="0.25">
      <c r="A30" s="373"/>
      <c r="B30" s="374"/>
      <c r="C30" s="921" t="s">
        <v>156</v>
      </c>
      <c r="D30" s="922"/>
      <c r="E30" s="922"/>
      <c r="F30" s="922"/>
      <c r="G30" s="922"/>
    </row>
    <row r="31" spans="1:7" x14ac:dyDescent="0.25">
      <c r="A31" s="373"/>
      <c r="B31" s="374"/>
      <c r="C31" s="921" t="s">
        <v>157</v>
      </c>
      <c r="D31" s="922"/>
      <c r="E31" s="922"/>
      <c r="F31" s="922"/>
      <c r="G31" s="922"/>
    </row>
    <row r="32" spans="1:7" x14ac:dyDescent="0.25">
      <c r="A32" s="378"/>
      <c r="B32" s="378"/>
      <c r="C32" s="921" t="s">
        <v>158</v>
      </c>
      <c r="D32" s="922"/>
      <c r="E32" s="922"/>
      <c r="F32" s="922"/>
      <c r="G32" s="922"/>
    </row>
    <row r="33" spans="1:8" x14ac:dyDescent="0.25">
      <c r="A33" s="378"/>
      <c r="B33" s="378"/>
      <c r="C33" s="921" t="s">
        <v>159</v>
      </c>
      <c r="D33" s="922"/>
      <c r="E33" s="922"/>
      <c r="F33" s="922"/>
      <c r="G33" s="922"/>
    </row>
    <row r="34" spans="1:8" x14ac:dyDescent="0.25">
      <c r="A34" s="373"/>
      <c r="B34" s="374"/>
      <c r="C34" s="927"/>
      <c r="D34" s="892"/>
      <c r="E34" s="892"/>
      <c r="F34" s="892"/>
      <c r="G34" s="892"/>
    </row>
    <row r="35" spans="1:8" ht="18" x14ac:dyDescent="0.25">
      <c r="A35" s="904" t="s">
        <v>155</v>
      </c>
      <c r="B35" s="894"/>
      <c r="C35" s="894"/>
      <c r="D35" s="894"/>
      <c r="E35" s="894"/>
      <c r="F35" s="894"/>
      <c r="G35" s="894"/>
    </row>
    <row r="36" spans="1:8" x14ac:dyDescent="0.25">
      <c r="A36" s="384" t="s">
        <v>160</v>
      </c>
      <c r="B36" s="909" t="s">
        <v>399</v>
      </c>
      <c r="C36" s="683"/>
      <c r="D36" s="683"/>
      <c r="E36" s="683"/>
      <c r="F36" s="683"/>
      <c r="G36" s="683"/>
    </row>
    <row r="37" spans="1:8" ht="15.75" x14ac:dyDescent="0.25">
      <c r="A37" s="385"/>
      <c r="B37" s="683"/>
      <c r="C37" s="683"/>
      <c r="D37" s="683"/>
      <c r="E37" s="683"/>
      <c r="F37" s="683"/>
      <c r="G37" s="683"/>
    </row>
    <row r="38" spans="1:8" x14ac:dyDescent="0.25">
      <c r="A38" s="384" t="s">
        <v>161</v>
      </c>
      <c r="B38" s="907" t="s">
        <v>168</v>
      </c>
      <c r="C38" s="923"/>
      <c r="D38" s="923"/>
      <c r="E38" s="923"/>
      <c r="F38" s="923"/>
      <c r="G38" s="923"/>
    </row>
    <row r="39" spans="1:8" ht="15.75" x14ac:dyDescent="0.25">
      <c r="A39" s="385"/>
      <c r="B39" s="923"/>
      <c r="C39" s="923"/>
      <c r="D39" s="923"/>
      <c r="E39" s="923"/>
      <c r="F39" s="923"/>
      <c r="G39" s="923"/>
    </row>
    <row r="40" spans="1:8" ht="15.75" x14ac:dyDescent="0.25">
      <c r="A40" s="385"/>
      <c r="B40" s="923"/>
      <c r="C40" s="923"/>
      <c r="D40" s="923"/>
      <c r="E40" s="923"/>
      <c r="F40" s="923"/>
      <c r="G40" s="923"/>
    </row>
    <row r="41" spans="1:8" x14ac:dyDescent="0.25">
      <c r="A41" s="384" t="s">
        <v>162</v>
      </c>
      <c r="B41" s="907" t="s">
        <v>355</v>
      </c>
      <c r="C41" s="683"/>
      <c r="D41" s="683"/>
      <c r="E41" s="683"/>
      <c r="F41" s="683"/>
      <c r="G41" s="683"/>
    </row>
    <row r="42" spans="1:8" ht="15.75" x14ac:dyDescent="0.25">
      <c r="A42" s="385"/>
      <c r="B42" s="683"/>
      <c r="C42" s="683"/>
      <c r="D42" s="683"/>
      <c r="E42" s="683"/>
      <c r="F42" s="683"/>
      <c r="G42" s="683"/>
    </row>
    <row r="43" spans="1:8" x14ac:dyDescent="0.25">
      <c r="A43" s="384" t="s">
        <v>163</v>
      </c>
      <c r="B43" s="924" t="s">
        <v>542</v>
      </c>
      <c r="C43" s="925"/>
      <c r="D43" s="925"/>
      <c r="E43" s="925"/>
      <c r="F43" s="925"/>
      <c r="G43" s="925"/>
      <c r="H43" s="496"/>
    </row>
    <row r="44" spans="1:8" ht="15.75" x14ac:dyDescent="0.25">
      <c r="A44" s="385"/>
      <c r="B44" s="925"/>
      <c r="C44" s="925"/>
      <c r="D44" s="925"/>
      <c r="E44" s="925"/>
      <c r="F44" s="925"/>
      <c r="G44" s="925"/>
      <c r="H44" s="496"/>
    </row>
    <row r="45" spans="1:8" ht="15.75" x14ac:dyDescent="0.25">
      <c r="A45" s="385"/>
      <c r="B45" s="925"/>
      <c r="C45" s="925"/>
      <c r="D45" s="925"/>
      <c r="E45" s="925"/>
      <c r="F45" s="925"/>
      <c r="G45" s="925"/>
    </row>
    <row r="46" spans="1:8" ht="15.75" x14ac:dyDescent="0.25">
      <c r="A46" s="385"/>
      <c r="B46" s="926" t="s">
        <v>164</v>
      </c>
      <c r="C46" s="907"/>
      <c r="D46" s="907"/>
      <c r="E46" s="907"/>
      <c r="F46" s="907"/>
      <c r="G46" s="907"/>
    </row>
    <row r="47" spans="1:8" ht="15.75" x14ac:dyDescent="0.25">
      <c r="A47" s="385"/>
      <c r="B47" s="907"/>
      <c r="C47" s="907"/>
      <c r="D47" s="907"/>
      <c r="E47" s="907"/>
      <c r="F47" s="907"/>
      <c r="G47" s="907"/>
    </row>
    <row r="48" spans="1:8" ht="15.75" x14ac:dyDescent="0.25">
      <c r="A48" s="385"/>
      <c r="B48" s="907"/>
      <c r="C48" s="907"/>
      <c r="D48" s="907"/>
      <c r="E48" s="907"/>
      <c r="F48" s="907"/>
      <c r="G48" s="907"/>
    </row>
    <row r="49" spans="1:7" ht="15.75" x14ac:dyDescent="0.25">
      <c r="A49" s="385"/>
      <c r="B49" s="907"/>
      <c r="C49" s="907"/>
      <c r="D49" s="907"/>
      <c r="E49" s="907"/>
      <c r="F49" s="907"/>
      <c r="G49" s="907"/>
    </row>
    <row r="50" spans="1:7" x14ac:dyDescent="0.25">
      <c r="A50" s="384" t="s">
        <v>165</v>
      </c>
      <c r="B50" s="907" t="s">
        <v>356</v>
      </c>
      <c r="C50" s="683"/>
      <c r="D50" s="683"/>
      <c r="E50" s="683"/>
      <c r="F50" s="683"/>
      <c r="G50" s="683"/>
    </row>
    <row r="51" spans="1:7" ht="15.75" x14ac:dyDescent="0.25">
      <c r="A51" s="385"/>
      <c r="B51" s="683"/>
      <c r="C51" s="683"/>
      <c r="D51" s="683"/>
      <c r="E51" s="683"/>
      <c r="F51" s="683"/>
      <c r="G51" s="683"/>
    </row>
    <row r="52" spans="1:7" ht="15.75" x14ac:dyDescent="0.25">
      <c r="A52" s="385"/>
      <c r="B52" s="907" t="s">
        <v>383</v>
      </c>
      <c r="C52" s="683"/>
      <c r="D52" s="683"/>
      <c r="E52" s="683"/>
      <c r="F52" s="683"/>
      <c r="G52" s="683"/>
    </row>
    <row r="53" spans="1:7" ht="15.75" x14ac:dyDescent="0.25">
      <c r="A53" s="385"/>
      <c r="B53" s="683"/>
      <c r="C53" s="683"/>
      <c r="D53" s="683"/>
      <c r="E53" s="683"/>
      <c r="F53" s="683"/>
      <c r="G53" s="683"/>
    </row>
    <row r="54" spans="1:7" ht="15.75" x14ac:dyDescent="0.25">
      <c r="A54" s="385"/>
      <c r="B54" s="683"/>
      <c r="C54" s="683"/>
      <c r="D54" s="683"/>
      <c r="E54" s="683"/>
      <c r="F54" s="683"/>
      <c r="G54" s="683"/>
    </row>
    <row r="55" spans="1:7" ht="15.75" x14ac:dyDescent="0.25">
      <c r="A55" s="385"/>
      <c r="B55" s="683"/>
      <c r="C55" s="683"/>
      <c r="D55" s="683"/>
      <c r="E55" s="683"/>
      <c r="F55" s="683"/>
      <c r="G55" s="683"/>
    </row>
    <row r="56" spans="1:7" x14ac:dyDescent="0.25">
      <c r="A56" s="386"/>
      <c r="B56" s="387"/>
      <c r="C56" s="387"/>
      <c r="D56" s="387"/>
      <c r="E56" s="387"/>
      <c r="F56" s="387"/>
      <c r="G56" s="387"/>
    </row>
    <row r="57" spans="1:7" ht="18" x14ac:dyDescent="0.25">
      <c r="A57" s="904" t="s">
        <v>166</v>
      </c>
      <c r="B57" s="894"/>
      <c r="C57" s="894"/>
      <c r="D57" s="894"/>
      <c r="E57" s="894"/>
      <c r="F57" s="894"/>
      <c r="G57" s="894"/>
    </row>
    <row r="58" spans="1:7" x14ac:dyDescent="0.25">
      <c r="A58" s="388" t="s">
        <v>357</v>
      </c>
      <c r="B58" s="910" t="s">
        <v>358</v>
      </c>
      <c r="C58" s="910"/>
      <c r="D58" s="910"/>
      <c r="E58" s="910"/>
      <c r="F58" s="910"/>
      <c r="G58" s="910"/>
    </row>
    <row r="59" spans="1:7" x14ac:dyDescent="0.25">
      <c r="A59" s="386"/>
      <c r="B59" s="910"/>
      <c r="C59" s="910"/>
      <c r="D59" s="910"/>
      <c r="E59" s="910"/>
      <c r="F59" s="910"/>
      <c r="G59" s="910"/>
    </row>
    <row r="60" spans="1:7" x14ac:dyDescent="0.25">
      <c r="A60" s="386"/>
      <c r="B60" s="910"/>
      <c r="C60" s="910"/>
      <c r="D60" s="910"/>
      <c r="E60" s="910"/>
      <c r="F60" s="910"/>
      <c r="G60" s="910"/>
    </row>
    <row r="61" spans="1:7" ht="18" x14ac:dyDescent="0.25">
      <c r="A61" s="904" t="s">
        <v>167</v>
      </c>
      <c r="B61" s="894"/>
      <c r="C61" s="894"/>
      <c r="D61" s="894"/>
      <c r="E61" s="894"/>
      <c r="F61" s="894"/>
      <c r="G61" s="894"/>
    </row>
    <row r="62" spans="1:7" x14ac:dyDescent="0.25">
      <c r="A62" s="389" t="s">
        <v>357</v>
      </c>
      <c r="B62" s="911" t="s">
        <v>546</v>
      </c>
      <c r="C62" s="912"/>
      <c r="D62" s="912"/>
      <c r="E62" s="912"/>
      <c r="F62" s="912"/>
      <c r="G62" s="912"/>
    </row>
    <row r="63" spans="1:7" x14ac:dyDescent="0.25">
      <c r="A63" s="378"/>
      <c r="B63" s="912"/>
      <c r="C63" s="912"/>
      <c r="D63" s="912"/>
      <c r="E63" s="912"/>
      <c r="F63" s="912"/>
      <c r="G63" s="912"/>
    </row>
    <row r="64" spans="1:7" x14ac:dyDescent="0.25">
      <c r="A64" s="373"/>
      <c r="B64" s="912"/>
      <c r="C64" s="912"/>
      <c r="D64" s="912"/>
      <c r="E64" s="912"/>
      <c r="F64" s="912"/>
      <c r="G64" s="912"/>
    </row>
    <row r="65" spans="1:7" x14ac:dyDescent="0.25">
      <c r="A65" s="378"/>
      <c r="B65" s="378"/>
      <c r="C65" s="366"/>
      <c r="D65" s="367"/>
      <c r="E65" s="367"/>
      <c r="F65" s="368"/>
      <c r="G65" s="369"/>
    </row>
    <row r="66" spans="1:7" ht="18" x14ac:dyDescent="0.25">
      <c r="A66" s="904" t="s">
        <v>158</v>
      </c>
      <c r="B66" s="894"/>
      <c r="C66" s="894"/>
      <c r="D66" s="894"/>
      <c r="E66" s="894"/>
      <c r="F66" s="894"/>
      <c r="G66" s="894"/>
    </row>
    <row r="67" spans="1:7" x14ac:dyDescent="0.25">
      <c r="A67" s="373"/>
      <c r="B67" s="374"/>
      <c r="C67" s="375"/>
      <c r="D67" s="376"/>
      <c r="E67" s="376"/>
      <c r="F67" s="376"/>
      <c r="G67" s="377"/>
    </row>
    <row r="68" spans="1:7" s="357" customFormat="1" ht="18" x14ac:dyDescent="0.25">
      <c r="A68" s="905" t="s">
        <v>360</v>
      </c>
      <c r="B68" s="894"/>
      <c r="C68" s="390"/>
      <c r="D68" s="390"/>
      <c r="E68" s="390"/>
      <c r="F68" s="390"/>
      <c r="G68" s="390"/>
    </row>
    <row r="69" spans="1:7" s="357" customFormat="1" x14ac:dyDescent="0.25">
      <c r="A69" s="391"/>
      <c r="B69" s="392"/>
      <c r="C69" s="392"/>
      <c r="D69" s="392"/>
      <c r="E69" s="392"/>
      <c r="F69" s="392"/>
      <c r="G69" s="392"/>
    </row>
    <row r="70" spans="1:7" s="357" customFormat="1" x14ac:dyDescent="0.25">
      <c r="A70" s="906" t="s">
        <v>382</v>
      </c>
      <c r="B70" s="907"/>
      <c r="C70" s="907"/>
      <c r="D70" s="907"/>
      <c r="E70" s="907"/>
      <c r="F70" s="907"/>
      <c r="G70" s="907"/>
    </row>
    <row r="71" spans="1:7" s="357" customFormat="1" x14ac:dyDescent="0.25">
      <c r="A71" s="906" t="s">
        <v>532</v>
      </c>
      <c r="B71" s="907"/>
      <c r="C71" s="907"/>
      <c r="D71" s="907"/>
      <c r="E71" s="907"/>
      <c r="F71" s="907"/>
      <c r="G71" s="907"/>
    </row>
    <row r="72" spans="1:7" s="357" customFormat="1" x14ac:dyDescent="0.25">
      <c r="A72" s="907"/>
      <c r="B72" s="907"/>
      <c r="C72" s="907"/>
      <c r="D72" s="907"/>
      <c r="E72" s="907"/>
      <c r="F72" s="907"/>
      <c r="G72" s="907"/>
    </row>
    <row r="73" spans="1:7" x14ac:dyDescent="0.25">
      <c r="A73" s="906" t="s">
        <v>359</v>
      </c>
      <c r="B73" s="907"/>
      <c r="C73" s="907"/>
      <c r="D73" s="907"/>
      <c r="E73" s="907"/>
      <c r="F73" s="907"/>
      <c r="G73" s="907"/>
    </row>
    <row r="74" spans="1:7" s="357" customFormat="1" x14ac:dyDescent="0.25">
      <c r="A74" s="391"/>
      <c r="B74" s="393"/>
      <c r="C74" s="393"/>
      <c r="D74" s="393"/>
      <c r="E74" s="393"/>
      <c r="F74" s="393"/>
      <c r="G74" s="393"/>
    </row>
    <row r="75" spans="1:7" ht="15.75" x14ac:dyDescent="0.25">
      <c r="A75" s="908" t="s">
        <v>144</v>
      </c>
      <c r="B75" s="908"/>
      <c r="C75" s="394"/>
      <c r="D75" s="394"/>
      <c r="E75" s="394"/>
      <c r="F75" s="394"/>
      <c r="G75" s="394"/>
    </row>
    <row r="76" spans="1:7" ht="15.75" thickBot="1" x14ac:dyDescent="0.3">
      <c r="A76" s="395"/>
      <c r="B76" s="395"/>
      <c r="C76" s="396"/>
      <c r="D76" s="367"/>
      <c r="E76" s="381"/>
      <c r="F76" s="397"/>
      <c r="G76" s="367"/>
    </row>
    <row r="77" spans="1:7" ht="15.75" thickBot="1" x14ac:dyDescent="0.3">
      <c r="A77" s="398" t="s">
        <v>141</v>
      </c>
      <c r="B77" s="895" t="s">
        <v>142</v>
      </c>
      <c r="C77" s="896"/>
      <c r="D77" s="897"/>
      <c r="E77" s="898" t="s">
        <v>143</v>
      </c>
      <c r="F77" s="896"/>
      <c r="G77" s="899"/>
    </row>
    <row r="78" spans="1:7" ht="84" customHeight="1" x14ac:dyDescent="0.25">
      <c r="A78" s="399" t="s">
        <v>147</v>
      </c>
      <c r="B78" s="900" t="s">
        <v>145</v>
      </c>
      <c r="C78" s="901"/>
      <c r="D78" s="902"/>
      <c r="E78" s="903" t="s">
        <v>146</v>
      </c>
      <c r="F78" s="901"/>
      <c r="G78" s="902"/>
    </row>
    <row r="79" spans="1:7" ht="15.75" x14ac:dyDescent="0.25">
      <c r="A79" s="400"/>
      <c r="B79" s="400"/>
      <c r="C79" s="366"/>
      <c r="D79" s="401"/>
      <c r="E79" s="401"/>
      <c r="F79" s="402"/>
      <c r="G79" s="401"/>
    </row>
    <row r="80" spans="1:7" x14ac:dyDescent="0.25">
      <c r="A80" s="403"/>
      <c r="B80" s="403"/>
      <c r="C80" s="404"/>
      <c r="D80" s="405"/>
      <c r="E80" s="406"/>
      <c r="F80" s="407"/>
      <c r="G80" s="405"/>
    </row>
    <row r="81" spans="1:7" ht="18" x14ac:dyDescent="0.25">
      <c r="A81" s="904" t="s">
        <v>159</v>
      </c>
      <c r="B81" s="894"/>
      <c r="C81" s="894"/>
      <c r="D81" s="894"/>
      <c r="E81" s="894"/>
      <c r="F81" s="894"/>
      <c r="G81" s="894"/>
    </row>
    <row r="82" spans="1:7" x14ac:dyDescent="0.25">
      <c r="A82" s="913" t="s">
        <v>169</v>
      </c>
      <c r="B82" s="907"/>
      <c r="C82" s="907"/>
      <c r="D82" s="907"/>
      <c r="E82" s="907"/>
      <c r="F82" s="907"/>
      <c r="G82" s="907"/>
    </row>
    <row r="83" spans="1:7" x14ac:dyDescent="0.25">
      <c r="A83" s="907"/>
      <c r="B83" s="907"/>
      <c r="C83" s="907"/>
      <c r="D83" s="907"/>
      <c r="E83" s="907"/>
      <c r="F83" s="907"/>
      <c r="G83" s="907"/>
    </row>
    <row r="84" spans="1:7" x14ac:dyDescent="0.25">
      <c r="A84" s="907"/>
      <c r="B84" s="907"/>
      <c r="C84" s="907"/>
      <c r="D84" s="907"/>
      <c r="E84" s="907"/>
      <c r="F84" s="907"/>
      <c r="G84" s="907"/>
    </row>
    <row r="85" spans="1:7" x14ac:dyDescent="0.25">
      <c r="A85" s="891" t="s">
        <v>170</v>
      </c>
      <c r="B85" s="892"/>
      <c r="C85" s="892"/>
      <c r="D85" s="892"/>
      <c r="E85" s="892"/>
      <c r="F85" s="892"/>
      <c r="G85" s="892"/>
    </row>
    <row r="86" spans="1:7" x14ac:dyDescent="0.25">
      <c r="A86" s="892"/>
      <c r="B86" s="892"/>
      <c r="C86" s="892"/>
      <c r="D86" s="892"/>
      <c r="E86" s="892"/>
      <c r="F86" s="892"/>
      <c r="G86" s="892"/>
    </row>
    <row r="87" spans="1:7" x14ac:dyDescent="0.25">
      <c r="A87" s="354"/>
      <c r="B87" s="354"/>
      <c r="C87" s="330"/>
      <c r="D87" s="331"/>
      <c r="E87" s="332"/>
      <c r="F87" s="335"/>
      <c r="G87" s="331"/>
    </row>
    <row r="88" spans="1:7" ht="22.5" customHeight="1" x14ac:dyDescent="0.25">
      <c r="A88" s="333"/>
      <c r="B88" s="333"/>
      <c r="C88" s="336"/>
      <c r="D88" s="329"/>
      <c r="E88" s="329"/>
      <c r="F88" s="334"/>
      <c r="G88" s="331"/>
    </row>
    <row r="89" spans="1:7" x14ac:dyDescent="0.25">
      <c r="A89" s="354"/>
      <c r="B89" s="354"/>
      <c r="C89" s="330"/>
      <c r="D89" s="331"/>
      <c r="E89" s="332"/>
      <c r="F89" s="335"/>
      <c r="G89" s="331"/>
    </row>
    <row r="90" spans="1:7" x14ac:dyDescent="0.25">
      <c r="A90" s="354"/>
      <c r="B90" s="354"/>
      <c r="C90" s="330"/>
      <c r="D90" s="331"/>
      <c r="E90" s="332"/>
      <c r="F90" s="335"/>
    </row>
  </sheetData>
  <sheetProtection algorithmName="SHA-512" hashValue="KA6Aheo9vI0czeVx1t8QMF8yPc/0IwpN3XiSoEzTXx55VzvTVhg5mX8F/DAU5/tMtexEIRrjGK5QbsKzyCe1KA==" saltValue="QcKZiLOCtPyVzuUqZ2G2KQ==" spinCount="100000" sheet="1" objects="1" scenarios="1"/>
  <mergeCells count="35">
    <mergeCell ref="B38:G40"/>
    <mergeCell ref="C31:G31"/>
    <mergeCell ref="B41:G42"/>
    <mergeCell ref="B43:G45"/>
    <mergeCell ref="B46:G49"/>
    <mergeCell ref="C32:G32"/>
    <mergeCell ref="C33:G33"/>
    <mergeCell ref="C34:G34"/>
    <mergeCell ref="A35:G35"/>
    <mergeCell ref="A1:G1"/>
    <mergeCell ref="A2:G2"/>
    <mergeCell ref="C3:F3"/>
    <mergeCell ref="C29:G29"/>
    <mergeCell ref="C30:G30"/>
    <mergeCell ref="B62:G64"/>
    <mergeCell ref="B52:G55"/>
    <mergeCell ref="A82:G84"/>
    <mergeCell ref="A70:G70"/>
    <mergeCell ref="B50:G51"/>
    <mergeCell ref="A85:G86"/>
    <mergeCell ref="C27:E27"/>
    <mergeCell ref="B77:D77"/>
    <mergeCell ref="E77:G77"/>
    <mergeCell ref="B78:D78"/>
    <mergeCell ref="E78:G78"/>
    <mergeCell ref="A81:G81"/>
    <mergeCell ref="A68:B68"/>
    <mergeCell ref="A71:G72"/>
    <mergeCell ref="A73:G73"/>
    <mergeCell ref="A75:B75"/>
    <mergeCell ref="A66:G66"/>
    <mergeCell ref="A57:G57"/>
    <mergeCell ref="B36:G37"/>
    <mergeCell ref="B58:G60"/>
    <mergeCell ref="A61:G61"/>
  </mergeCells>
  <pageMargins left="0.70866141732283472" right="0.70866141732283472" top="0.78740157480314965" bottom="0.78740157480314965" header="0.31496062992125984" footer="0.31496062992125984"/>
  <pageSetup paperSize="9" scale="75" orientation="landscape" r:id="rId1"/>
  <rowBreaks count="2" manualBreakCount="2">
    <brk id="34" max="6" man="1"/>
    <brk id="60"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L246"/>
  <sheetViews>
    <sheetView zoomScaleNormal="100" zoomScaleSheetLayoutView="80" workbookViewId="0">
      <selection sqref="A1:L1"/>
    </sheetView>
  </sheetViews>
  <sheetFormatPr baseColWidth="10" defaultRowHeight="15" x14ac:dyDescent="0.25"/>
  <cols>
    <col min="3" max="3" width="14.140625" customWidth="1"/>
    <col min="11" max="11" width="12.5703125" customWidth="1"/>
    <col min="12" max="12" width="13.5703125" customWidth="1"/>
  </cols>
  <sheetData>
    <row r="1" spans="1:12" ht="30.75" customHeight="1" x14ac:dyDescent="0.25">
      <c r="A1" s="938" t="s">
        <v>379</v>
      </c>
      <c r="B1" s="928"/>
      <c r="C1" s="928"/>
      <c r="D1" s="928"/>
      <c r="E1" s="928"/>
      <c r="F1" s="928"/>
      <c r="G1" s="928"/>
      <c r="H1" s="928"/>
      <c r="I1" s="928"/>
      <c r="J1" s="928"/>
      <c r="K1" s="928"/>
      <c r="L1" s="928"/>
    </row>
    <row r="2" spans="1:12" s="20" customFormat="1" ht="3" customHeight="1" x14ac:dyDescent="0.25">
      <c r="A2" s="947"/>
      <c r="B2" s="948"/>
      <c r="C2" s="948"/>
      <c r="D2" s="948"/>
      <c r="E2" s="948"/>
      <c r="F2" s="948"/>
      <c r="G2" s="948"/>
      <c r="H2" s="948"/>
      <c r="I2" s="948"/>
      <c r="J2" s="948"/>
      <c r="K2" s="948"/>
      <c r="L2" s="949"/>
    </row>
    <row r="3" spans="1:12" ht="18.75" customHeight="1" thickBot="1" x14ac:dyDescent="0.3">
      <c r="A3" s="944"/>
      <c r="B3" s="945"/>
      <c r="C3" s="946"/>
      <c r="D3" s="942"/>
      <c r="E3" s="943"/>
      <c r="F3" s="943"/>
      <c r="G3" s="943"/>
      <c r="H3" s="943"/>
      <c r="I3" s="943"/>
      <c r="J3" s="939" t="s">
        <v>529</v>
      </c>
      <c r="K3" s="940"/>
      <c r="L3" s="941"/>
    </row>
    <row r="4" spans="1:12" x14ac:dyDescent="0.25">
      <c r="A4" s="360"/>
      <c r="B4" s="360"/>
      <c r="C4" s="360"/>
      <c r="D4" s="360"/>
      <c r="E4" s="360"/>
      <c r="F4" s="360"/>
      <c r="G4" s="360"/>
      <c r="H4" s="360"/>
      <c r="I4" s="360"/>
      <c r="J4" s="360"/>
      <c r="K4" s="360"/>
      <c r="L4" s="360"/>
    </row>
    <row r="5" spans="1:12" ht="15" customHeight="1" x14ac:dyDescent="0.25">
      <c r="A5" s="929" t="s">
        <v>174</v>
      </c>
      <c r="B5" s="930"/>
      <c r="C5" s="930"/>
      <c r="D5" s="930"/>
      <c r="E5" s="360"/>
      <c r="F5" s="360"/>
      <c r="G5" s="360"/>
      <c r="H5" s="360"/>
      <c r="I5" s="360"/>
      <c r="J5" s="360"/>
      <c r="K5" s="360"/>
      <c r="L5" s="360"/>
    </row>
    <row r="6" spans="1:12" s="323" customFormat="1" ht="15" customHeight="1" x14ac:dyDescent="0.25">
      <c r="A6" s="361"/>
      <c r="B6" s="362"/>
      <c r="C6" s="362"/>
      <c r="D6" s="362"/>
      <c r="E6" s="360"/>
      <c r="F6" s="360"/>
      <c r="G6" s="360"/>
      <c r="H6" s="360"/>
      <c r="I6" s="360"/>
      <c r="J6" s="360"/>
      <c r="K6" s="360"/>
      <c r="L6" s="360"/>
    </row>
    <row r="7" spans="1:12" x14ac:dyDescent="0.25">
      <c r="A7" s="932" t="s">
        <v>175</v>
      </c>
      <c r="B7" s="934"/>
      <c r="C7" s="934"/>
      <c r="D7" s="360"/>
      <c r="E7" s="360"/>
      <c r="F7" s="360"/>
      <c r="G7" s="360"/>
      <c r="H7" s="360"/>
      <c r="I7" s="360"/>
      <c r="J7" s="360"/>
      <c r="K7" s="360"/>
      <c r="L7" s="360"/>
    </row>
    <row r="8" spans="1:12" s="357" customFormat="1" x14ac:dyDescent="0.25">
      <c r="A8" s="360"/>
      <c r="B8" s="950" t="s">
        <v>421</v>
      </c>
      <c r="C8" s="931"/>
      <c r="D8" s="931"/>
      <c r="E8" s="931"/>
      <c r="F8" s="931"/>
      <c r="G8" s="931"/>
      <c r="H8" s="931"/>
      <c r="I8" s="931"/>
      <c r="J8" s="931"/>
      <c r="K8" s="931"/>
      <c r="L8" s="931"/>
    </row>
    <row r="9" spans="1:12" s="357" customFormat="1" x14ac:dyDescent="0.25">
      <c r="A9" s="360"/>
      <c r="B9" s="931"/>
      <c r="C9" s="931"/>
      <c r="D9" s="931"/>
      <c r="E9" s="931"/>
      <c r="F9" s="931"/>
      <c r="G9" s="931"/>
      <c r="H9" s="931"/>
      <c r="I9" s="931"/>
      <c r="J9" s="931"/>
      <c r="K9" s="931"/>
      <c r="L9" s="931"/>
    </row>
    <row r="10" spans="1:12" x14ac:dyDescent="0.25">
      <c r="A10" s="360"/>
      <c r="B10" s="360"/>
      <c r="C10" s="360"/>
      <c r="D10" s="360"/>
      <c r="E10" s="360"/>
      <c r="F10" s="360"/>
      <c r="G10" s="360"/>
      <c r="H10" s="360"/>
      <c r="I10" s="360"/>
      <c r="J10" s="360"/>
      <c r="K10" s="360"/>
      <c r="L10" s="360"/>
    </row>
    <row r="11" spans="1:12" x14ac:dyDescent="0.25">
      <c r="A11" s="932" t="s">
        <v>176</v>
      </c>
      <c r="B11" s="934"/>
      <c r="C11" s="934"/>
      <c r="D11" s="360"/>
      <c r="E11" s="360"/>
      <c r="F11" s="360"/>
      <c r="G11" s="360"/>
      <c r="H11" s="360"/>
      <c r="I11" s="360"/>
      <c r="J11" s="360"/>
      <c r="K11" s="360"/>
      <c r="L11" s="360"/>
    </row>
    <row r="12" spans="1:12" x14ac:dyDescent="0.25">
      <c r="A12" s="360"/>
      <c r="B12" s="951" t="s">
        <v>361</v>
      </c>
      <c r="C12" s="951"/>
      <c r="D12" s="951"/>
      <c r="E12" s="951"/>
      <c r="F12" s="951"/>
      <c r="G12" s="951"/>
      <c r="H12" s="951"/>
      <c r="I12" s="951"/>
      <c r="J12" s="951"/>
      <c r="K12" s="951"/>
      <c r="L12" s="951"/>
    </row>
    <row r="13" spans="1:12" x14ac:dyDescent="0.25">
      <c r="A13" s="360"/>
      <c r="B13" s="951"/>
      <c r="C13" s="951"/>
      <c r="D13" s="951"/>
      <c r="E13" s="951"/>
      <c r="F13" s="951"/>
      <c r="G13" s="951"/>
      <c r="H13" s="951"/>
      <c r="I13" s="951"/>
      <c r="J13" s="951"/>
      <c r="K13" s="951"/>
      <c r="L13" s="951"/>
    </row>
    <row r="14" spans="1:12" s="353" customFormat="1" x14ac:dyDescent="0.25">
      <c r="A14" s="360"/>
      <c r="B14" s="951"/>
      <c r="C14" s="951"/>
      <c r="D14" s="951"/>
      <c r="E14" s="951"/>
      <c r="F14" s="951"/>
      <c r="G14" s="951"/>
      <c r="H14" s="951"/>
      <c r="I14" s="951"/>
      <c r="J14" s="951"/>
      <c r="K14" s="951"/>
      <c r="L14" s="951"/>
    </row>
    <row r="15" spans="1:12" s="353" customFormat="1" x14ac:dyDescent="0.25">
      <c r="A15" s="360"/>
      <c r="B15" s="360"/>
      <c r="C15" s="360"/>
      <c r="D15" s="360"/>
      <c r="E15" s="360"/>
      <c r="F15" s="360"/>
      <c r="G15" s="360"/>
      <c r="H15" s="360"/>
      <c r="I15" s="360"/>
      <c r="J15" s="360"/>
      <c r="K15" s="360"/>
      <c r="L15" s="360"/>
    </row>
    <row r="16" spans="1:12" x14ac:dyDescent="0.25">
      <c r="A16" s="932" t="s">
        <v>177</v>
      </c>
      <c r="B16" s="934"/>
      <c r="C16" s="934"/>
      <c r="D16" s="360"/>
      <c r="E16" s="360"/>
      <c r="F16" s="360"/>
      <c r="G16" s="360"/>
      <c r="H16" s="360"/>
      <c r="I16" s="360"/>
      <c r="J16" s="360"/>
      <c r="K16" s="360"/>
      <c r="L16" s="360"/>
    </row>
    <row r="17" spans="1:12" x14ac:dyDescent="0.25">
      <c r="A17" s="360"/>
      <c r="B17" s="931" t="s">
        <v>173</v>
      </c>
      <c r="C17" s="931"/>
      <c r="D17" s="931"/>
      <c r="E17" s="931"/>
      <c r="F17" s="931"/>
      <c r="G17" s="931"/>
      <c r="H17" s="931"/>
      <c r="I17" s="931"/>
      <c r="J17" s="931"/>
      <c r="K17" s="931"/>
      <c r="L17" s="931"/>
    </row>
    <row r="18" spans="1:12" x14ac:dyDescent="0.25">
      <c r="A18" s="360"/>
      <c r="B18" s="931"/>
      <c r="C18" s="931"/>
      <c r="D18" s="931"/>
      <c r="E18" s="931"/>
      <c r="F18" s="931"/>
      <c r="G18" s="931"/>
      <c r="H18" s="931"/>
      <c r="I18" s="931"/>
      <c r="J18" s="931"/>
      <c r="K18" s="931"/>
      <c r="L18" s="931"/>
    </row>
    <row r="19" spans="1:12" x14ac:dyDescent="0.25">
      <c r="A19" s="360"/>
      <c r="B19" s="931"/>
      <c r="C19" s="931"/>
      <c r="D19" s="931"/>
      <c r="E19" s="931"/>
      <c r="F19" s="931"/>
      <c r="G19" s="931"/>
      <c r="H19" s="931"/>
      <c r="I19" s="931"/>
      <c r="J19" s="931"/>
      <c r="K19" s="931"/>
      <c r="L19" s="931"/>
    </row>
    <row r="20" spans="1:12" x14ac:dyDescent="0.25">
      <c r="A20" s="360"/>
      <c r="B20" s="360"/>
      <c r="C20" s="360"/>
      <c r="D20" s="360"/>
      <c r="E20" s="360"/>
      <c r="F20" s="360"/>
      <c r="G20" s="360"/>
      <c r="H20" s="360"/>
      <c r="I20" s="360"/>
      <c r="J20" s="360"/>
      <c r="K20" s="360"/>
      <c r="L20" s="360"/>
    </row>
    <row r="21" spans="1:12" x14ac:dyDescent="0.25">
      <c r="A21" s="932" t="s">
        <v>178</v>
      </c>
      <c r="B21" s="934"/>
      <c r="C21" s="934"/>
      <c r="D21" s="360"/>
      <c r="E21" s="360"/>
      <c r="F21" s="360"/>
      <c r="G21" s="360"/>
      <c r="H21" s="360"/>
      <c r="I21" s="360"/>
      <c r="J21" s="360"/>
      <c r="K21" s="360"/>
      <c r="L21" s="360"/>
    </row>
    <row r="22" spans="1:12" x14ac:dyDescent="0.25">
      <c r="A22" s="360"/>
      <c r="B22" s="931" t="s">
        <v>179</v>
      </c>
      <c r="C22" s="931"/>
      <c r="D22" s="931"/>
      <c r="E22" s="931"/>
      <c r="F22" s="931"/>
      <c r="G22" s="931"/>
      <c r="H22" s="931"/>
      <c r="I22" s="931"/>
      <c r="J22" s="931"/>
      <c r="K22" s="931"/>
      <c r="L22" s="931"/>
    </row>
    <row r="23" spans="1:12" x14ac:dyDescent="0.25">
      <c r="A23" s="360"/>
      <c r="B23" s="931"/>
      <c r="C23" s="931"/>
      <c r="D23" s="931"/>
      <c r="E23" s="931"/>
      <c r="F23" s="931"/>
      <c r="G23" s="931"/>
      <c r="H23" s="931"/>
      <c r="I23" s="931"/>
      <c r="J23" s="931"/>
      <c r="K23" s="931"/>
      <c r="L23" s="931"/>
    </row>
    <row r="24" spans="1:12" x14ac:dyDescent="0.25">
      <c r="A24" s="360"/>
      <c r="B24" s="360"/>
      <c r="C24" s="360"/>
      <c r="D24" s="360"/>
      <c r="E24" s="360"/>
      <c r="F24" s="360"/>
      <c r="G24" s="360"/>
      <c r="H24" s="360"/>
      <c r="I24" s="360"/>
      <c r="J24" s="360"/>
      <c r="K24" s="360"/>
      <c r="L24" s="360"/>
    </row>
    <row r="25" spans="1:12" x14ac:dyDescent="0.25">
      <c r="A25" s="932" t="s">
        <v>180</v>
      </c>
      <c r="B25" s="934"/>
      <c r="C25" s="934"/>
      <c r="D25" s="360"/>
      <c r="E25" s="360"/>
      <c r="F25" s="360"/>
      <c r="G25" s="360"/>
      <c r="H25" s="360"/>
      <c r="I25" s="360"/>
      <c r="J25" s="360"/>
      <c r="K25" s="360"/>
      <c r="L25" s="360"/>
    </row>
    <row r="26" spans="1:12" x14ac:dyDescent="0.25">
      <c r="A26" s="360"/>
      <c r="B26" s="928" t="s">
        <v>181</v>
      </c>
      <c r="C26" s="928"/>
      <c r="D26" s="928"/>
      <c r="E26" s="928"/>
      <c r="F26" s="928"/>
      <c r="G26" s="928"/>
      <c r="H26" s="928"/>
      <c r="I26" s="928"/>
      <c r="J26" s="928"/>
      <c r="K26" s="928"/>
      <c r="L26" s="928"/>
    </row>
    <row r="27" spans="1:12" x14ac:dyDescent="0.25">
      <c r="A27" s="360"/>
      <c r="B27" s="360"/>
      <c r="C27" s="360"/>
      <c r="D27" s="360"/>
      <c r="E27" s="360"/>
      <c r="F27" s="360"/>
      <c r="G27" s="360"/>
      <c r="H27" s="360"/>
      <c r="I27" s="360"/>
      <c r="J27" s="360"/>
      <c r="K27" s="360"/>
      <c r="L27" s="360"/>
    </row>
    <row r="28" spans="1:12" ht="18" x14ac:dyDescent="0.25">
      <c r="A28" s="929" t="s">
        <v>182</v>
      </c>
      <c r="B28" s="930"/>
      <c r="C28" s="930"/>
      <c r="D28" s="930"/>
      <c r="E28" s="360"/>
      <c r="F28" s="360"/>
      <c r="G28" s="360"/>
      <c r="H28" s="360"/>
      <c r="I28" s="360"/>
      <c r="J28" s="360"/>
      <c r="K28" s="360"/>
      <c r="L28" s="360"/>
    </row>
    <row r="29" spans="1:12" x14ac:dyDescent="0.25">
      <c r="A29" s="360"/>
      <c r="B29" s="360"/>
      <c r="C29" s="360"/>
      <c r="D29" s="360"/>
      <c r="E29" s="360"/>
      <c r="F29" s="360"/>
      <c r="G29" s="360"/>
      <c r="H29" s="360"/>
      <c r="I29" s="360"/>
      <c r="J29" s="360"/>
      <c r="K29" s="360"/>
      <c r="L29" s="360"/>
    </row>
    <row r="30" spans="1:12" x14ac:dyDescent="0.25">
      <c r="A30" s="932" t="s">
        <v>183</v>
      </c>
      <c r="B30" s="934"/>
      <c r="C30" s="934"/>
      <c r="D30" s="360"/>
      <c r="E30" s="360"/>
      <c r="F30" s="360"/>
      <c r="G30" s="360"/>
      <c r="H30" s="360"/>
      <c r="I30" s="360"/>
      <c r="J30" s="360"/>
      <c r="K30" s="360"/>
      <c r="L30" s="360"/>
    </row>
    <row r="31" spans="1:12" x14ac:dyDescent="0.25">
      <c r="A31" s="360"/>
      <c r="B31" s="931" t="s">
        <v>184</v>
      </c>
      <c r="C31" s="931"/>
      <c r="D31" s="931"/>
      <c r="E31" s="931"/>
      <c r="F31" s="931"/>
      <c r="G31" s="931"/>
      <c r="H31" s="931"/>
      <c r="I31" s="931"/>
      <c r="J31" s="931"/>
      <c r="K31" s="931"/>
      <c r="L31" s="931"/>
    </row>
    <row r="32" spans="1:12" x14ac:dyDescent="0.25">
      <c r="A32" s="360"/>
      <c r="B32" s="931"/>
      <c r="C32" s="931"/>
      <c r="D32" s="931"/>
      <c r="E32" s="931"/>
      <c r="F32" s="931"/>
      <c r="G32" s="931"/>
      <c r="H32" s="931"/>
      <c r="I32" s="931"/>
      <c r="J32" s="931"/>
      <c r="K32" s="931"/>
      <c r="L32" s="931"/>
    </row>
    <row r="33" spans="1:12" x14ac:dyDescent="0.25">
      <c r="A33" s="360"/>
      <c r="B33" s="931"/>
      <c r="C33" s="931"/>
      <c r="D33" s="931"/>
      <c r="E33" s="931"/>
      <c r="F33" s="931"/>
      <c r="G33" s="931"/>
      <c r="H33" s="931"/>
      <c r="I33" s="931"/>
      <c r="J33" s="931"/>
      <c r="K33" s="931"/>
      <c r="L33" s="931"/>
    </row>
    <row r="34" spans="1:12" x14ac:dyDescent="0.25">
      <c r="A34" s="360"/>
      <c r="B34" s="360"/>
      <c r="C34" s="360"/>
      <c r="D34" s="360"/>
      <c r="E34" s="360"/>
      <c r="F34" s="360"/>
      <c r="G34" s="360"/>
      <c r="H34" s="360"/>
      <c r="I34" s="360"/>
      <c r="J34" s="360"/>
      <c r="K34" s="360"/>
      <c r="L34" s="360"/>
    </row>
    <row r="35" spans="1:12" x14ac:dyDescent="0.25">
      <c r="A35" s="932" t="s">
        <v>185</v>
      </c>
      <c r="B35" s="928"/>
      <c r="C35" s="928"/>
      <c r="D35" s="928"/>
      <c r="E35" s="928"/>
      <c r="F35" s="928"/>
      <c r="G35" s="360"/>
      <c r="H35" s="360"/>
      <c r="I35" s="360"/>
      <c r="J35" s="360"/>
      <c r="K35" s="360"/>
      <c r="L35" s="360"/>
    </row>
    <row r="36" spans="1:12" x14ac:dyDescent="0.25">
      <c r="A36" s="363" t="s">
        <v>187</v>
      </c>
      <c r="B36" s="928" t="s">
        <v>186</v>
      </c>
      <c r="C36" s="928"/>
      <c r="D36" s="928"/>
      <c r="E36" s="928"/>
      <c r="F36" s="928"/>
      <c r="G36" s="928"/>
      <c r="H36" s="928"/>
      <c r="I36" s="928"/>
      <c r="J36" s="928"/>
      <c r="K36" s="928"/>
      <c r="L36" s="928"/>
    </row>
    <row r="37" spans="1:12" x14ac:dyDescent="0.25">
      <c r="A37" s="360"/>
      <c r="B37" s="360"/>
      <c r="C37" s="360"/>
      <c r="D37" s="360"/>
      <c r="E37" s="360"/>
      <c r="F37" s="360"/>
      <c r="G37" s="360"/>
      <c r="H37" s="360"/>
      <c r="I37" s="360"/>
      <c r="J37" s="360"/>
      <c r="K37" s="360"/>
      <c r="L37" s="360"/>
    </row>
    <row r="38" spans="1:12" x14ac:dyDescent="0.25">
      <c r="A38" s="363" t="s">
        <v>188</v>
      </c>
      <c r="B38" s="931" t="s">
        <v>189</v>
      </c>
      <c r="C38" s="931"/>
      <c r="D38" s="931"/>
      <c r="E38" s="931"/>
      <c r="F38" s="931"/>
      <c r="G38" s="931"/>
      <c r="H38" s="931"/>
      <c r="I38" s="931"/>
      <c r="J38" s="931"/>
      <c r="K38" s="931"/>
      <c r="L38" s="931"/>
    </row>
    <row r="39" spans="1:12" x14ac:dyDescent="0.25">
      <c r="A39" s="360"/>
      <c r="B39" s="931"/>
      <c r="C39" s="931"/>
      <c r="D39" s="931"/>
      <c r="E39" s="931"/>
      <c r="F39" s="931"/>
      <c r="G39" s="931"/>
      <c r="H39" s="931"/>
      <c r="I39" s="931"/>
      <c r="J39" s="931"/>
      <c r="K39" s="931"/>
      <c r="L39" s="931"/>
    </row>
    <row r="40" spans="1:12" x14ac:dyDescent="0.25">
      <c r="A40" s="360"/>
      <c r="B40" s="931"/>
      <c r="C40" s="931"/>
      <c r="D40" s="931"/>
      <c r="E40" s="931"/>
      <c r="F40" s="931"/>
      <c r="G40" s="931"/>
      <c r="H40" s="931"/>
      <c r="I40" s="931"/>
      <c r="J40" s="931"/>
      <c r="K40" s="931"/>
      <c r="L40" s="931"/>
    </row>
    <row r="41" spans="1:12" x14ac:dyDescent="0.25">
      <c r="A41" s="360"/>
      <c r="B41" s="360"/>
      <c r="C41" s="360"/>
      <c r="D41" s="360"/>
      <c r="E41" s="360"/>
      <c r="F41" s="360"/>
      <c r="G41" s="360"/>
      <c r="H41" s="360"/>
      <c r="I41" s="360"/>
      <c r="J41" s="360"/>
      <c r="K41" s="360"/>
      <c r="L41" s="360"/>
    </row>
    <row r="42" spans="1:12" x14ac:dyDescent="0.25">
      <c r="A42" s="363" t="s">
        <v>190</v>
      </c>
      <c r="B42" s="933" t="s">
        <v>191</v>
      </c>
      <c r="C42" s="931"/>
      <c r="D42" s="931"/>
      <c r="E42" s="931"/>
      <c r="F42" s="931"/>
      <c r="G42" s="931"/>
      <c r="H42" s="931"/>
      <c r="I42" s="931"/>
      <c r="J42" s="931"/>
      <c r="K42" s="931"/>
      <c r="L42" s="931"/>
    </row>
    <row r="43" spans="1:12" x14ac:dyDescent="0.25">
      <c r="A43" s="360"/>
      <c r="B43" s="931"/>
      <c r="C43" s="931"/>
      <c r="D43" s="931"/>
      <c r="E43" s="931"/>
      <c r="F43" s="931"/>
      <c r="G43" s="931"/>
      <c r="H43" s="931"/>
      <c r="I43" s="931"/>
      <c r="J43" s="931"/>
      <c r="K43" s="931"/>
      <c r="L43" s="931"/>
    </row>
    <row r="44" spans="1:12" x14ac:dyDescent="0.25">
      <c r="A44" s="360"/>
      <c r="B44" s="360"/>
      <c r="C44" s="360"/>
      <c r="D44" s="360"/>
      <c r="E44" s="360"/>
      <c r="F44" s="360"/>
      <c r="G44" s="360"/>
      <c r="H44" s="360"/>
      <c r="I44" s="360"/>
      <c r="J44" s="360"/>
      <c r="K44" s="360"/>
      <c r="L44" s="360"/>
    </row>
    <row r="45" spans="1:12" x14ac:dyDescent="0.25">
      <c r="A45" s="363" t="s">
        <v>192</v>
      </c>
      <c r="B45" s="931" t="s">
        <v>193</v>
      </c>
      <c r="C45" s="931"/>
      <c r="D45" s="931"/>
      <c r="E45" s="931"/>
      <c r="F45" s="931"/>
      <c r="G45" s="931"/>
      <c r="H45" s="931"/>
      <c r="I45" s="931"/>
      <c r="J45" s="931"/>
      <c r="K45" s="931"/>
      <c r="L45" s="931"/>
    </row>
    <row r="46" spans="1:12" x14ac:dyDescent="0.25">
      <c r="A46" s="360"/>
      <c r="B46" s="931"/>
      <c r="C46" s="931"/>
      <c r="D46" s="931"/>
      <c r="E46" s="931"/>
      <c r="F46" s="931"/>
      <c r="G46" s="931"/>
      <c r="H46" s="931"/>
      <c r="I46" s="931"/>
      <c r="J46" s="931"/>
      <c r="K46" s="931"/>
      <c r="L46" s="931"/>
    </row>
    <row r="47" spans="1:12" x14ac:dyDescent="0.25">
      <c r="A47" s="360"/>
      <c r="B47" s="360"/>
      <c r="C47" s="360"/>
      <c r="D47" s="360"/>
      <c r="E47" s="360"/>
      <c r="F47" s="360"/>
      <c r="G47" s="360"/>
      <c r="H47" s="360"/>
      <c r="I47" s="360"/>
      <c r="J47" s="360"/>
      <c r="K47" s="360"/>
      <c r="L47" s="360"/>
    </row>
    <row r="48" spans="1:12" x14ac:dyDescent="0.25">
      <c r="A48" s="363" t="s">
        <v>194</v>
      </c>
      <c r="B48" s="931" t="s">
        <v>195</v>
      </c>
      <c r="C48" s="931"/>
      <c r="D48" s="931"/>
      <c r="E48" s="931"/>
      <c r="F48" s="931"/>
      <c r="G48" s="931"/>
      <c r="H48" s="931"/>
      <c r="I48" s="931"/>
      <c r="J48" s="931"/>
      <c r="K48" s="931"/>
      <c r="L48" s="931"/>
    </row>
    <row r="49" spans="1:12" x14ac:dyDescent="0.25">
      <c r="A49" s="360"/>
      <c r="B49" s="931"/>
      <c r="C49" s="931"/>
      <c r="D49" s="931"/>
      <c r="E49" s="931"/>
      <c r="F49" s="931"/>
      <c r="G49" s="931"/>
      <c r="H49" s="931"/>
      <c r="I49" s="931"/>
      <c r="J49" s="931"/>
      <c r="K49" s="931"/>
      <c r="L49" s="931"/>
    </row>
    <row r="50" spans="1:12" x14ac:dyDescent="0.25">
      <c r="A50" s="360"/>
      <c r="B50" s="931"/>
      <c r="C50" s="931"/>
      <c r="D50" s="931"/>
      <c r="E50" s="931"/>
      <c r="F50" s="931"/>
      <c r="G50" s="931"/>
      <c r="H50" s="931"/>
      <c r="I50" s="931"/>
      <c r="J50" s="931"/>
      <c r="K50" s="931"/>
      <c r="L50" s="931"/>
    </row>
    <row r="51" spans="1:12" x14ac:dyDescent="0.25">
      <c r="A51" s="360"/>
      <c r="B51" s="931"/>
      <c r="C51" s="931"/>
      <c r="D51" s="931"/>
      <c r="E51" s="931"/>
      <c r="F51" s="931"/>
      <c r="G51" s="931"/>
      <c r="H51" s="931"/>
      <c r="I51" s="931"/>
      <c r="J51" s="931"/>
      <c r="K51" s="931"/>
      <c r="L51" s="931"/>
    </row>
    <row r="52" spans="1:12" x14ac:dyDescent="0.25">
      <c r="A52" s="360"/>
      <c r="B52" s="360"/>
      <c r="C52" s="360"/>
      <c r="D52" s="360"/>
      <c r="E52" s="360"/>
      <c r="F52" s="360"/>
      <c r="G52" s="360"/>
      <c r="H52" s="360"/>
      <c r="I52" s="360"/>
      <c r="J52" s="360"/>
      <c r="K52" s="360"/>
      <c r="L52" s="360"/>
    </row>
    <row r="53" spans="1:12" x14ac:dyDescent="0.25">
      <c r="A53" s="363" t="s">
        <v>196</v>
      </c>
      <c r="B53" s="928" t="s">
        <v>197</v>
      </c>
      <c r="C53" s="928"/>
      <c r="D53" s="928"/>
      <c r="E53" s="928"/>
      <c r="F53" s="928"/>
      <c r="G53" s="928"/>
      <c r="H53" s="928"/>
      <c r="I53" s="928"/>
      <c r="J53" s="928"/>
      <c r="K53" s="928"/>
      <c r="L53" s="928"/>
    </row>
    <row r="54" spans="1:12" x14ac:dyDescent="0.25">
      <c r="A54" s="360"/>
      <c r="B54" s="360"/>
      <c r="C54" s="360"/>
      <c r="D54" s="360"/>
      <c r="E54" s="360"/>
      <c r="F54" s="360"/>
      <c r="G54" s="360"/>
      <c r="H54" s="360"/>
      <c r="I54" s="360"/>
      <c r="J54" s="360"/>
      <c r="K54" s="360"/>
      <c r="L54" s="360"/>
    </row>
    <row r="55" spans="1:12" x14ac:dyDescent="0.25">
      <c r="A55" s="363" t="s">
        <v>198</v>
      </c>
      <c r="B55" s="931" t="s">
        <v>199</v>
      </c>
      <c r="C55" s="931"/>
      <c r="D55" s="931"/>
      <c r="E55" s="931"/>
      <c r="F55" s="931"/>
      <c r="G55" s="931"/>
      <c r="H55" s="931"/>
      <c r="I55" s="931"/>
      <c r="J55" s="931"/>
      <c r="K55" s="931"/>
      <c r="L55" s="931"/>
    </row>
    <row r="56" spans="1:12" x14ac:dyDescent="0.25">
      <c r="A56" s="360"/>
      <c r="B56" s="931"/>
      <c r="C56" s="931"/>
      <c r="D56" s="931"/>
      <c r="E56" s="931"/>
      <c r="F56" s="931"/>
      <c r="G56" s="931"/>
      <c r="H56" s="931"/>
      <c r="I56" s="931"/>
      <c r="J56" s="931"/>
      <c r="K56" s="931"/>
      <c r="L56" s="931"/>
    </row>
    <row r="57" spans="1:12" x14ac:dyDescent="0.25">
      <c r="A57" s="360"/>
      <c r="B57" s="931" t="s">
        <v>200</v>
      </c>
      <c r="C57" s="931"/>
      <c r="D57" s="931"/>
      <c r="E57" s="931"/>
      <c r="F57" s="931"/>
      <c r="G57" s="931"/>
      <c r="H57" s="931"/>
      <c r="I57" s="931"/>
      <c r="J57" s="931"/>
      <c r="K57" s="931"/>
      <c r="L57" s="931"/>
    </row>
    <row r="58" spans="1:12" x14ac:dyDescent="0.25">
      <c r="A58" s="360"/>
      <c r="B58" s="931"/>
      <c r="C58" s="931"/>
      <c r="D58" s="931"/>
      <c r="E58" s="931"/>
      <c r="F58" s="931"/>
      <c r="G58" s="931"/>
      <c r="H58" s="931"/>
      <c r="I58" s="931"/>
      <c r="J58" s="931"/>
      <c r="K58" s="931"/>
      <c r="L58" s="931"/>
    </row>
    <row r="59" spans="1:12" x14ac:dyDescent="0.25">
      <c r="A59" s="360"/>
      <c r="B59" s="360"/>
      <c r="C59" s="360"/>
      <c r="D59" s="360"/>
      <c r="E59" s="360"/>
      <c r="F59" s="360"/>
      <c r="G59" s="360"/>
      <c r="H59" s="360"/>
      <c r="I59" s="360"/>
      <c r="J59" s="360"/>
      <c r="K59" s="360"/>
      <c r="L59" s="360"/>
    </row>
    <row r="60" spans="1:12" x14ac:dyDescent="0.25">
      <c r="A60" s="932" t="s">
        <v>201</v>
      </c>
      <c r="B60" s="928"/>
      <c r="C60" s="928"/>
      <c r="D60" s="928"/>
      <c r="E60" s="364"/>
      <c r="F60" s="364"/>
      <c r="G60" s="360"/>
      <c r="H60" s="360"/>
      <c r="I60" s="360"/>
      <c r="J60" s="360"/>
      <c r="K60" s="360"/>
      <c r="L60" s="360"/>
    </row>
    <row r="61" spans="1:12" x14ac:dyDescent="0.25">
      <c r="A61" s="360"/>
      <c r="B61" s="928" t="s">
        <v>313</v>
      </c>
      <c r="C61" s="928"/>
      <c r="D61" s="928"/>
      <c r="E61" s="928"/>
      <c r="F61" s="928"/>
      <c r="G61" s="928"/>
      <c r="H61" s="928"/>
      <c r="I61" s="928"/>
      <c r="J61" s="928"/>
      <c r="K61" s="928"/>
      <c r="L61" s="928"/>
    </row>
    <row r="62" spans="1:12" x14ac:dyDescent="0.25">
      <c r="A62" s="360"/>
      <c r="B62" s="364"/>
      <c r="C62" s="364"/>
      <c r="D62" s="364"/>
      <c r="E62" s="364"/>
      <c r="F62" s="364"/>
      <c r="G62" s="364"/>
      <c r="H62" s="364"/>
      <c r="I62" s="364"/>
      <c r="J62" s="364"/>
      <c r="K62" s="364"/>
      <c r="L62" s="364"/>
    </row>
    <row r="63" spans="1:12" ht="18" x14ac:dyDescent="0.25">
      <c r="A63" s="929" t="s">
        <v>202</v>
      </c>
      <c r="B63" s="930"/>
      <c r="C63" s="930"/>
      <c r="D63" s="930"/>
      <c r="E63" s="360"/>
      <c r="F63" s="360"/>
      <c r="G63" s="360"/>
      <c r="H63" s="360"/>
      <c r="I63" s="360"/>
      <c r="J63" s="360"/>
      <c r="K63" s="360"/>
      <c r="L63" s="360"/>
    </row>
    <row r="64" spans="1:12" x14ac:dyDescent="0.25">
      <c r="A64" s="360"/>
      <c r="B64" s="360"/>
      <c r="C64" s="360"/>
      <c r="D64" s="360"/>
      <c r="E64" s="360"/>
      <c r="F64" s="360"/>
      <c r="G64" s="360"/>
      <c r="H64" s="360"/>
      <c r="I64" s="360"/>
      <c r="J64" s="360"/>
      <c r="K64" s="360"/>
      <c r="L64" s="360"/>
    </row>
    <row r="65" spans="1:12" x14ac:dyDescent="0.25">
      <c r="A65" s="932" t="s">
        <v>203</v>
      </c>
      <c r="B65" s="934"/>
      <c r="C65" s="934"/>
      <c r="D65" s="360"/>
      <c r="E65" s="360"/>
      <c r="F65" s="360"/>
      <c r="G65" s="360"/>
      <c r="H65" s="360"/>
      <c r="I65" s="360"/>
      <c r="J65" s="360"/>
      <c r="K65" s="360"/>
      <c r="L65" s="360"/>
    </row>
    <row r="66" spans="1:12" x14ac:dyDescent="0.25">
      <c r="A66" s="363" t="s">
        <v>204</v>
      </c>
      <c r="B66" s="931" t="s">
        <v>206</v>
      </c>
      <c r="C66" s="931"/>
      <c r="D66" s="931"/>
      <c r="E66" s="931"/>
      <c r="F66" s="931"/>
      <c r="G66" s="931"/>
      <c r="H66" s="931"/>
      <c r="I66" s="931"/>
      <c r="J66" s="931"/>
      <c r="K66" s="931"/>
      <c r="L66" s="931"/>
    </row>
    <row r="67" spans="1:12" x14ac:dyDescent="0.25">
      <c r="A67" s="360"/>
      <c r="B67" s="931"/>
      <c r="C67" s="931"/>
      <c r="D67" s="931"/>
      <c r="E67" s="931"/>
      <c r="F67" s="931"/>
      <c r="G67" s="931"/>
      <c r="H67" s="931"/>
      <c r="I67" s="931"/>
      <c r="J67" s="931"/>
      <c r="K67" s="931"/>
      <c r="L67" s="931"/>
    </row>
    <row r="68" spans="1:12" x14ac:dyDescent="0.25">
      <c r="A68" s="360"/>
      <c r="B68" s="360"/>
      <c r="C68" s="360"/>
      <c r="D68" s="360"/>
      <c r="E68" s="360"/>
      <c r="F68" s="360"/>
      <c r="G68" s="360"/>
      <c r="H68" s="360"/>
      <c r="I68" s="360"/>
      <c r="J68" s="360"/>
      <c r="K68" s="360"/>
      <c r="L68" s="360"/>
    </row>
    <row r="69" spans="1:12" x14ac:dyDescent="0.25">
      <c r="A69" s="363" t="s">
        <v>205</v>
      </c>
      <c r="B69" s="931" t="s">
        <v>207</v>
      </c>
      <c r="C69" s="931"/>
      <c r="D69" s="931"/>
      <c r="E69" s="931"/>
      <c r="F69" s="931"/>
      <c r="G69" s="931"/>
      <c r="H69" s="931"/>
      <c r="I69" s="931"/>
      <c r="J69" s="931"/>
      <c r="K69" s="931"/>
      <c r="L69" s="931"/>
    </row>
    <row r="70" spans="1:12" x14ac:dyDescent="0.25">
      <c r="A70" s="360"/>
      <c r="B70" s="931"/>
      <c r="C70" s="931"/>
      <c r="D70" s="931"/>
      <c r="E70" s="931"/>
      <c r="F70" s="931"/>
      <c r="G70" s="931"/>
      <c r="H70" s="931"/>
      <c r="I70" s="931"/>
      <c r="J70" s="931"/>
      <c r="K70" s="931"/>
      <c r="L70" s="931"/>
    </row>
    <row r="71" spans="1:12" x14ac:dyDescent="0.25">
      <c r="A71" s="360"/>
      <c r="B71" s="360"/>
      <c r="C71" s="360"/>
      <c r="D71" s="360"/>
      <c r="E71" s="360"/>
      <c r="F71" s="360"/>
      <c r="G71" s="360"/>
      <c r="H71" s="360"/>
      <c r="I71" s="360"/>
      <c r="J71" s="360"/>
      <c r="K71" s="360"/>
      <c r="L71" s="360"/>
    </row>
    <row r="72" spans="1:12" x14ac:dyDescent="0.25">
      <c r="A72" s="363" t="s">
        <v>208</v>
      </c>
      <c r="B72" s="931" t="s">
        <v>209</v>
      </c>
      <c r="C72" s="931"/>
      <c r="D72" s="931"/>
      <c r="E72" s="931"/>
      <c r="F72" s="931"/>
      <c r="G72" s="931"/>
      <c r="H72" s="931"/>
      <c r="I72" s="931"/>
      <c r="J72" s="931"/>
      <c r="K72" s="931"/>
      <c r="L72" s="931"/>
    </row>
    <row r="73" spans="1:12" x14ac:dyDescent="0.25">
      <c r="A73" s="360"/>
      <c r="B73" s="931"/>
      <c r="C73" s="931"/>
      <c r="D73" s="931"/>
      <c r="E73" s="931"/>
      <c r="F73" s="931"/>
      <c r="G73" s="931"/>
      <c r="H73" s="931"/>
      <c r="I73" s="931"/>
      <c r="J73" s="931"/>
      <c r="K73" s="931"/>
      <c r="L73" s="931"/>
    </row>
    <row r="74" spans="1:12" x14ac:dyDescent="0.25">
      <c r="A74" s="360"/>
      <c r="B74" s="931"/>
      <c r="C74" s="931"/>
      <c r="D74" s="931"/>
      <c r="E74" s="931"/>
      <c r="F74" s="931"/>
      <c r="G74" s="931"/>
      <c r="H74" s="931"/>
      <c r="I74" s="931"/>
      <c r="J74" s="931"/>
      <c r="K74" s="931"/>
      <c r="L74" s="931"/>
    </row>
    <row r="75" spans="1:12" x14ac:dyDescent="0.25">
      <c r="A75" s="360"/>
      <c r="B75" s="360"/>
      <c r="C75" s="360"/>
      <c r="D75" s="360"/>
      <c r="E75" s="360"/>
      <c r="F75" s="360"/>
      <c r="G75" s="360"/>
      <c r="H75" s="360"/>
      <c r="I75" s="360"/>
      <c r="J75" s="360"/>
      <c r="K75" s="360"/>
      <c r="L75" s="360"/>
    </row>
    <row r="76" spans="1:12" x14ac:dyDescent="0.25">
      <c r="A76" s="363" t="s">
        <v>210</v>
      </c>
      <c r="B76" s="931" t="s">
        <v>211</v>
      </c>
      <c r="C76" s="931"/>
      <c r="D76" s="931"/>
      <c r="E76" s="931"/>
      <c r="F76" s="931"/>
      <c r="G76" s="931"/>
      <c r="H76" s="931"/>
      <c r="I76" s="931"/>
      <c r="J76" s="931"/>
      <c r="K76" s="931"/>
      <c r="L76" s="931"/>
    </row>
    <row r="77" spans="1:12" x14ac:dyDescent="0.25">
      <c r="A77" s="360"/>
      <c r="B77" s="931"/>
      <c r="C77" s="931"/>
      <c r="D77" s="931"/>
      <c r="E77" s="931"/>
      <c r="F77" s="931"/>
      <c r="G77" s="931"/>
      <c r="H77" s="931"/>
      <c r="I77" s="931"/>
      <c r="J77" s="931"/>
      <c r="K77" s="931"/>
      <c r="L77" s="931"/>
    </row>
    <row r="78" spans="1:12" x14ac:dyDescent="0.25">
      <c r="A78" s="360"/>
      <c r="B78" s="360"/>
      <c r="C78" s="360"/>
      <c r="D78" s="360"/>
      <c r="E78" s="360"/>
      <c r="F78" s="360"/>
      <c r="G78" s="360"/>
      <c r="H78" s="360"/>
      <c r="I78" s="360"/>
      <c r="J78" s="360"/>
      <c r="K78" s="360"/>
      <c r="L78" s="360"/>
    </row>
    <row r="79" spans="1:12" x14ac:dyDescent="0.25">
      <c r="A79" s="363" t="s">
        <v>212</v>
      </c>
      <c r="B79" s="931" t="s">
        <v>213</v>
      </c>
      <c r="C79" s="931"/>
      <c r="D79" s="931"/>
      <c r="E79" s="931"/>
      <c r="F79" s="931"/>
      <c r="G79" s="931"/>
      <c r="H79" s="931"/>
      <c r="I79" s="931"/>
      <c r="J79" s="931"/>
      <c r="K79" s="931"/>
      <c r="L79" s="931"/>
    </row>
    <row r="80" spans="1:12" x14ac:dyDescent="0.25">
      <c r="A80" s="360"/>
      <c r="B80" s="931"/>
      <c r="C80" s="931"/>
      <c r="D80" s="931"/>
      <c r="E80" s="931"/>
      <c r="F80" s="931"/>
      <c r="G80" s="931"/>
      <c r="H80" s="931"/>
      <c r="I80" s="931"/>
      <c r="J80" s="931"/>
      <c r="K80" s="931"/>
      <c r="L80" s="931"/>
    </row>
    <row r="81" spans="1:12" x14ac:dyDescent="0.25">
      <c r="A81" s="360"/>
      <c r="B81" s="931"/>
      <c r="C81" s="931"/>
      <c r="D81" s="931"/>
      <c r="E81" s="931"/>
      <c r="F81" s="931"/>
      <c r="G81" s="931"/>
      <c r="H81" s="931"/>
      <c r="I81" s="931"/>
      <c r="J81" s="931"/>
      <c r="K81" s="931"/>
      <c r="L81" s="931"/>
    </row>
    <row r="82" spans="1:12" x14ac:dyDescent="0.25">
      <c r="A82" s="360"/>
      <c r="B82" s="931"/>
      <c r="C82" s="931"/>
      <c r="D82" s="931"/>
      <c r="E82" s="931"/>
      <c r="F82" s="931"/>
      <c r="G82" s="931"/>
      <c r="H82" s="931"/>
      <c r="I82" s="931"/>
      <c r="J82" s="931"/>
      <c r="K82" s="931"/>
      <c r="L82" s="931"/>
    </row>
    <row r="83" spans="1:12" x14ac:dyDescent="0.25">
      <c r="A83" s="360"/>
      <c r="B83" s="360"/>
      <c r="C83" s="360"/>
      <c r="D83" s="360"/>
      <c r="E83" s="360"/>
      <c r="F83" s="360"/>
      <c r="G83" s="360"/>
      <c r="H83" s="360"/>
      <c r="I83" s="360"/>
      <c r="J83" s="360"/>
      <c r="K83" s="360"/>
      <c r="L83" s="360"/>
    </row>
    <row r="84" spans="1:12" x14ac:dyDescent="0.25">
      <c r="A84" s="363" t="s">
        <v>214</v>
      </c>
      <c r="B84" s="360" t="s">
        <v>215</v>
      </c>
      <c r="C84" s="360"/>
      <c r="D84" s="360"/>
      <c r="E84" s="360"/>
      <c r="F84" s="360"/>
      <c r="G84" s="360"/>
      <c r="H84" s="360"/>
      <c r="I84" s="360"/>
      <c r="J84" s="360"/>
      <c r="K84" s="360"/>
      <c r="L84" s="360"/>
    </row>
    <row r="85" spans="1:12" x14ac:dyDescent="0.25">
      <c r="A85" s="360"/>
      <c r="B85" s="360"/>
      <c r="C85" s="360"/>
      <c r="D85" s="360"/>
      <c r="E85" s="360"/>
      <c r="F85" s="360"/>
      <c r="G85" s="360"/>
      <c r="H85" s="360"/>
      <c r="I85" s="360"/>
      <c r="J85" s="360"/>
      <c r="K85" s="360"/>
      <c r="L85" s="360"/>
    </row>
    <row r="86" spans="1:12" x14ac:dyDescent="0.25">
      <c r="A86" s="932" t="s">
        <v>216</v>
      </c>
      <c r="B86" s="934"/>
      <c r="C86" s="934"/>
      <c r="D86" s="360"/>
      <c r="E86" s="360"/>
      <c r="F86" s="360"/>
      <c r="G86" s="360"/>
      <c r="H86" s="360"/>
      <c r="I86" s="360"/>
      <c r="J86" s="360"/>
      <c r="K86" s="360"/>
      <c r="L86" s="360"/>
    </row>
    <row r="87" spans="1:12" x14ac:dyDescent="0.25">
      <c r="A87" s="360"/>
      <c r="B87" s="931" t="s">
        <v>217</v>
      </c>
      <c r="C87" s="931"/>
      <c r="D87" s="931"/>
      <c r="E87" s="931"/>
      <c r="F87" s="931"/>
      <c r="G87" s="931"/>
      <c r="H87" s="931"/>
      <c r="I87" s="931"/>
      <c r="J87" s="931"/>
      <c r="K87" s="931"/>
      <c r="L87" s="931"/>
    </row>
    <row r="88" spans="1:12" x14ac:dyDescent="0.25">
      <c r="A88" s="360"/>
      <c r="B88" s="931"/>
      <c r="C88" s="931"/>
      <c r="D88" s="931"/>
      <c r="E88" s="931"/>
      <c r="F88" s="931"/>
      <c r="G88" s="931"/>
      <c r="H88" s="931"/>
      <c r="I88" s="931"/>
      <c r="J88" s="931"/>
      <c r="K88" s="931"/>
      <c r="L88" s="931"/>
    </row>
    <row r="89" spans="1:12" x14ac:dyDescent="0.25">
      <c r="A89" s="360"/>
      <c r="B89" s="931"/>
      <c r="C89" s="931"/>
      <c r="D89" s="931"/>
      <c r="E89" s="931"/>
      <c r="F89" s="931"/>
      <c r="G89" s="931"/>
      <c r="H89" s="931"/>
      <c r="I89" s="931"/>
      <c r="J89" s="931"/>
      <c r="K89" s="931"/>
      <c r="L89" s="931"/>
    </row>
    <row r="90" spans="1:12" x14ac:dyDescent="0.25">
      <c r="A90" s="360"/>
      <c r="B90" s="931"/>
      <c r="C90" s="931"/>
      <c r="D90" s="931"/>
      <c r="E90" s="931"/>
      <c r="F90" s="931"/>
      <c r="G90" s="931"/>
      <c r="H90" s="931"/>
      <c r="I90" s="931"/>
      <c r="J90" s="931"/>
      <c r="K90" s="931"/>
      <c r="L90" s="931"/>
    </row>
    <row r="91" spans="1:12" x14ac:dyDescent="0.25">
      <c r="A91" s="360"/>
      <c r="B91" s="931"/>
      <c r="C91" s="931"/>
      <c r="D91" s="931"/>
      <c r="E91" s="931"/>
      <c r="F91" s="931"/>
      <c r="G91" s="931"/>
      <c r="H91" s="931"/>
      <c r="I91" s="931"/>
      <c r="J91" s="931"/>
      <c r="K91" s="931"/>
      <c r="L91" s="931"/>
    </row>
    <row r="92" spans="1:12" x14ac:dyDescent="0.25">
      <c r="A92" s="360"/>
      <c r="B92" s="360"/>
      <c r="C92" s="360"/>
      <c r="D92" s="360"/>
      <c r="E92" s="360"/>
      <c r="F92" s="360"/>
      <c r="G92" s="360"/>
      <c r="H92" s="360"/>
      <c r="I92" s="360"/>
      <c r="J92" s="360"/>
      <c r="K92" s="360"/>
      <c r="L92" s="360"/>
    </row>
    <row r="93" spans="1:12" x14ac:dyDescent="0.25">
      <c r="A93" s="932" t="s">
        <v>218</v>
      </c>
      <c r="B93" s="928"/>
      <c r="C93" s="928"/>
      <c r="D93" s="928"/>
      <c r="E93" s="360"/>
      <c r="F93" s="360"/>
      <c r="G93" s="360"/>
      <c r="H93" s="360"/>
      <c r="I93" s="360"/>
      <c r="J93" s="360"/>
      <c r="K93" s="360"/>
      <c r="L93" s="360"/>
    </row>
    <row r="94" spans="1:12" x14ac:dyDescent="0.25">
      <c r="A94" s="363" t="s">
        <v>219</v>
      </c>
      <c r="B94" s="931" t="s">
        <v>220</v>
      </c>
      <c r="C94" s="931"/>
      <c r="D94" s="931"/>
      <c r="E94" s="931"/>
      <c r="F94" s="931"/>
      <c r="G94" s="931"/>
      <c r="H94" s="931"/>
      <c r="I94" s="931"/>
      <c r="J94" s="931"/>
      <c r="K94" s="931"/>
      <c r="L94" s="931"/>
    </row>
    <row r="95" spans="1:12" x14ac:dyDescent="0.25">
      <c r="A95" s="360"/>
      <c r="B95" s="931"/>
      <c r="C95" s="931"/>
      <c r="D95" s="931"/>
      <c r="E95" s="931"/>
      <c r="F95" s="931"/>
      <c r="G95" s="931"/>
      <c r="H95" s="931"/>
      <c r="I95" s="931"/>
      <c r="J95" s="931"/>
      <c r="K95" s="931"/>
      <c r="L95" s="931"/>
    </row>
    <row r="96" spans="1:12" x14ac:dyDescent="0.25">
      <c r="A96" s="360"/>
      <c r="B96" s="360"/>
      <c r="C96" s="360"/>
      <c r="D96" s="360"/>
      <c r="E96" s="360"/>
      <c r="F96" s="360"/>
      <c r="G96" s="360"/>
      <c r="H96" s="360"/>
      <c r="I96" s="360"/>
      <c r="J96" s="360"/>
      <c r="K96" s="360"/>
      <c r="L96" s="360"/>
    </row>
    <row r="97" spans="1:12" x14ac:dyDescent="0.25">
      <c r="A97" s="363" t="s">
        <v>221</v>
      </c>
      <c r="B97" s="931" t="s">
        <v>380</v>
      </c>
      <c r="C97" s="931"/>
      <c r="D97" s="931"/>
      <c r="E97" s="931"/>
      <c r="F97" s="931"/>
      <c r="G97" s="931"/>
      <c r="H97" s="931"/>
      <c r="I97" s="931"/>
      <c r="J97" s="931"/>
      <c r="K97" s="931"/>
      <c r="L97" s="931"/>
    </row>
    <row r="98" spans="1:12" x14ac:dyDescent="0.25">
      <c r="A98" s="360"/>
      <c r="B98" s="931"/>
      <c r="C98" s="931"/>
      <c r="D98" s="931"/>
      <c r="E98" s="931"/>
      <c r="F98" s="931"/>
      <c r="G98" s="931"/>
      <c r="H98" s="931"/>
      <c r="I98" s="931"/>
      <c r="J98" s="931"/>
      <c r="K98" s="931"/>
      <c r="L98" s="931"/>
    </row>
    <row r="99" spans="1:12" x14ac:dyDescent="0.25">
      <c r="A99" s="360"/>
      <c r="B99" s="931"/>
      <c r="C99" s="931"/>
      <c r="D99" s="931"/>
      <c r="E99" s="931"/>
      <c r="F99" s="931"/>
      <c r="G99" s="931"/>
      <c r="H99" s="931"/>
      <c r="I99" s="931"/>
      <c r="J99" s="931"/>
      <c r="K99" s="931"/>
      <c r="L99" s="931"/>
    </row>
    <row r="100" spans="1:12" x14ac:dyDescent="0.25">
      <c r="A100" s="360"/>
      <c r="B100" s="931"/>
      <c r="C100" s="931"/>
      <c r="D100" s="931"/>
      <c r="E100" s="931"/>
      <c r="F100" s="931"/>
      <c r="G100" s="931"/>
      <c r="H100" s="931"/>
      <c r="I100" s="931"/>
      <c r="J100" s="931"/>
      <c r="K100" s="931"/>
      <c r="L100" s="931"/>
    </row>
    <row r="101" spans="1:12" x14ac:dyDescent="0.25">
      <c r="A101" s="360"/>
      <c r="B101" s="360"/>
      <c r="C101" s="360"/>
      <c r="D101" s="360"/>
      <c r="E101" s="360"/>
      <c r="F101" s="360"/>
      <c r="G101" s="360"/>
      <c r="H101" s="360"/>
      <c r="I101" s="360"/>
      <c r="J101" s="360"/>
      <c r="K101" s="360"/>
      <c r="L101" s="360"/>
    </row>
    <row r="102" spans="1:12" x14ac:dyDescent="0.25">
      <c r="A102" s="932" t="s">
        <v>222</v>
      </c>
      <c r="B102" s="934"/>
      <c r="C102" s="934"/>
      <c r="D102" s="360"/>
      <c r="E102" s="360"/>
      <c r="F102" s="360"/>
      <c r="G102" s="360"/>
      <c r="H102" s="360"/>
      <c r="I102" s="360"/>
      <c r="J102" s="360"/>
      <c r="K102" s="360"/>
      <c r="L102" s="360"/>
    </row>
    <row r="103" spans="1:12" x14ac:dyDescent="0.25">
      <c r="A103" s="360"/>
      <c r="B103" s="928" t="s">
        <v>223</v>
      </c>
      <c r="C103" s="928"/>
      <c r="D103" s="928"/>
      <c r="E103" s="928"/>
      <c r="F103" s="928"/>
      <c r="G103" s="928"/>
      <c r="H103" s="928"/>
      <c r="I103" s="928"/>
      <c r="J103" s="928"/>
      <c r="K103" s="928"/>
      <c r="L103" s="928"/>
    </row>
    <row r="104" spans="1:12" x14ac:dyDescent="0.25">
      <c r="A104" s="360"/>
      <c r="B104" s="360" t="s">
        <v>160</v>
      </c>
      <c r="C104" s="928" t="s">
        <v>226</v>
      </c>
      <c r="D104" s="928"/>
      <c r="E104" s="928"/>
      <c r="F104" s="928"/>
      <c r="G104" s="928"/>
      <c r="H104" s="928"/>
      <c r="I104" s="928"/>
      <c r="J104" s="928"/>
      <c r="K104" s="928"/>
      <c r="L104" s="928"/>
    </row>
    <row r="105" spans="1:12" x14ac:dyDescent="0.25">
      <c r="A105" s="360"/>
      <c r="B105" s="360" t="s">
        <v>161</v>
      </c>
      <c r="C105" s="360" t="s">
        <v>224</v>
      </c>
      <c r="D105" s="360"/>
      <c r="E105" s="360"/>
      <c r="F105" s="360"/>
      <c r="G105" s="360"/>
      <c r="H105" s="360"/>
      <c r="I105" s="360"/>
      <c r="J105" s="360"/>
      <c r="K105" s="360"/>
      <c r="L105" s="360"/>
    </row>
    <row r="106" spans="1:12" x14ac:dyDescent="0.25">
      <c r="A106" s="360"/>
      <c r="B106" s="360"/>
      <c r="C106" s="360"/>
      <c r="D106" s="360"/>
      <c r="E106" s="360"/>
      <c r="F106" s="360"/>
      <c r="G106" s="360"/>
      <c r="H106" s="360"/>
      <c r="I106" s="360"/>
      <c r="J106" s="360"/>
      <c r="K106" s="360"/>
      <c r="L106" s="360"/>
    </row>
    <row r="107" spans="1:12" x14ac:dyDescent="0.25">
      <c r="A107" s="360"/>
      <c r="B107" s="360" t="s">
        <v>225</v>
      </c>
      <c r="C107" s="360"/>
      <c r="D107" s="360"/>
      <c r="E107" s="360"/>
      <c r="F107" s="360"/>
      <c r="G107" s="360"/>
      <c r="H107" s="360"/>
      <c r="I107" s="360"/>
      <c r="J107" s="360"/>
      <c r="K107" s="360"/>
      <c r="L107" s="360"/>
    </row>
    <row r="108" spans="1:12" x14ac:dyDescent="0.25">
      <c r="A108" s="360"/>
      <c r="B108" s="360"/>
      <c r="C108" s="360"/>
      <c r="D108" s="360"/>
      <c r="E108" s="360"/>
      <c r="F108" s="360"/>
      <c r="G108" s="360"/>
      <c r="H108" s="360"/>
      <c r="I108" s="360"/>
      <c r="J108" s="360"/>
      <c r="K108" s="360"/>
      <c r="L108" s="360"/>
    </row>
    <row r="109" spans="1:12" ht="18" x14ac:dyDescent="0.25">
      <c r="A109" s="929" t="s">
        <v>227</v>
      </c>
      <c r="B109" s="930"/>
      <c r="C109" s="930"/>
      <c r="D109" s="930"/>
      <c r="E109" s="360"/>
      <c r="F109" s="360"/>
      <c r="G109" s="360"/>
      <c r="H109" s="360"/>
      <c r="I109" s="360"/>
      <c r="J109" s="360"/>
      <c r="K109" s="360"/>
      <c r="L109" s="360"/>
    </row>
    <row r="110" spans="1:12" x14ac:dyDescent="0.25">
      <c r="A110" s="360"/>
      <c r="B110" s="360"/>
      <c r="C110" s="360"/>
      <c r="D110" s="360"/>
      <c r="E110" s="360"/>
      <c r="F110" s="360"/>
      <c r="G110" s="360"/>
      <c r="H110" s="360"/>
      <c r="I110" s="360"/>
      <c r="J110" s="360"/>
      <c r="K110" s="360"/>
      <c r="L110" s="360"/>
    </row>
    <row r="111" spans="1:12" x14ac:dyDescent="0.25">
      <c r="A111" s="932" t="s">
        <v>228</v>
      </c>
      <c r="B111" s="934"/>
      <c r="C111" s="934"/>
      <c r="D111" s="360"/>
      <c r="E111" s="360"/>
      <c r="F111" s="360"/>
      <c r="G111" s="360"/>
      <c r="H111" s="360"/>
      <c r="I111" s="360"/>
      <c r="J111" s="360"/>
      <c r="K111" s="360"/>
      <c r="L111" s="360"/>
    </row>
    <row r="112" spans="1:12" x14ac:dyDescent="0.25">
      <c r="A112" s="363" t="s">
        <v>229</v>
      </c>
      <c r="B112" s="931" t="s">
        <v>230</v>
      </c>
      <c r="C112" s="931"/>
      <c r="D112" s="931"/>
      <c r="E112" s="931"/>
      <c r="F112" s="931"/>
      <c r="G112" s="931"/>
      <c r="H112" s="931"/>
      <c r="I112" s="931"/>
      <c r="J112" s="931"/>
      <c r="K112" s="931"/>
      <c r="L112" s="931"/>
    </row>
    <row r="113" spans="1:12" x14ac:dyDescent="0.25">
      <c r="A113" s="360"/>
      <c r="B113" s="931"/>
      <c r="C113" s="931"/>
      <c r="D113" s="931"/>
      <c r="E113" s="931"/>
      <c r="F113" s="931"/>
      <c r="G113" s="931"/>
      <c r="H113" s="931"/>
      <c r="I113" s="931"/>
      <c r="J113" s="931"/>
      <c r="K113" s="931"/>
      <c r="L113" s="931"/>
    </row>
    <row r="114" spans="1:12" x14ac:dyDescent="0.25">
      <c r="A114" s="360"/>
      <c r="B114" s="360"/>
      <c r="C114" s="360"/>
      <c r="D114" s="360"/>
      <c r="E114" s="360"/>
      <c r="F114" s="360"/>
      <c r="G114" s="360"/>
      <c r="H114" s="360"/>
      <c r="I114" s="360"/>
      <c r="J114" s="360"/>
      <c r="K114" s="360"/>
      <c r="L114" s="360"/>
    </row>
    <row r="115" spans="1:12" x14ac:dyDescent="0.25">
      <c r="A115" s="363" t="s">
        <v>231</v>
      </c>
      <c r="B115" s="928" t="s">
        <v>362</v>
      </c>
      <c r="C115" s="928"/>
      <c r="D115" s="928"/>
      <c r="E115" s="928"/>
      <c r="F115" s="928"/>
      <c r="G115" s="928"/>
      <c r="H115" s="928"/>
      <c r="I115" s="928"/>
      <c r="J115" s="928"/>
      <c r="K115" s="928"/>
      <c r="L115" s="928"/>
    </row>
    <row r="116" spans="1:12" x14ac:dyDescent="0.25">
      <c r="A116" s="360"/>
      <c r="B116" s="360"/>
      <c r="C116" s="360"/>
      <c r="D116" s="360"/>
      <c r="E116" s="360"/>
      <c r="F116" s="360"/>
      <c r="G116" s="360"/>
      <c r="H116" s="360"/>
      <c r="I116" s="360"/>
      <c r="J116" s="360"/>
      <c r="K116" s="360"/>
      <c r="L116" s="360"/>
    </row>
    <row r="117" spans="1:12" x14ac:dyDescent="0.25">
      <c r="A117" s="932" t="s">
        <v>232</v>
      </c>
      <c r="B117" s="934"/>
      <c r="C117" s="934"/>
      <c r="D117" s="360"/>
      <c r="E117" s="360"/>
      <c r="F117" s="360"/>
      <c r="G117" s="360"/>
      <c r="H117" s="360"/>
      <c r="I117" s="360"/>
      <c r="J117" s="360"/>
      <c r="K117" s="360"/>
      <c r="L117" s="360"/>
    </row>
    <row r="118" spans="1:12" x14ac:dyDescent="0.25">
      <c r="A118" s="360"/>
      <c r="B118" s="931" t="s">
        <v>363</v>
      </c>
      <c r="C118" s="931"/>
      <c r="D118" s="931"/>
      <c r="E118" s="931"/>
      <c r="F118" s="931"/>
      <c r="G118" s="931"/>
      <c r="H118" s="931"/>
      <c r="I118" s="931"/>
      <c r="J118" s="931"/>
      <c r="K118" s="931"/>
      <c r="L118" s="931"/>
    </row>
    <row r="119" spans="1:12" x14ac:dyDescent="0.25">
      <c r="A119" s="360"/>
      <c r="B119" s="931"/>
      <c r="C119" s="931"/>
      <c r="D119" s="931"/>
      <c r="E119" s="931"/>
      <c r="F119" s="931"/>
      <c r="G119" s="931"/>
      <c r="H119" s="931"/>
      <c r="I119" s="931"/>
      <c r="J119" s="931"/>
      <c r="K119" s="931"/>
      <c r="L119" s="931"/>
    </row>
    <row r="120" spans="1:12" s="323" customFormat="1" x14ac:dyDescent="0.25">
      <c r="A120" s="360"/>
      <c r="B120" s="928" t="s">
        <v>311</v>
      </c>
      <c r="C120" s="928"/>
      <c r="D120" s="928"/>
      <c r="E120" s="931" t="s">
        <v>312</v>
      </c>
      <c r="F120" s="931"/>
      <c r="G120" s="931"/>
      <c r="H120" s="931"/>
      <c r="I120" s="931"/>
      <c r="J120" s="931"/>
      <c r="K120" s="931"/>
      <c r="L120" s="931"/>
    </row>
    <row r="121" spans="1:12" s="323" customFormat="1" x14ac:dyDescent="0.25">
      <c r="A121" s="360"/>
      <c r="B121" s="364"/>
      <c r="C121" s="364"/>
      <c r="D121" s="364"/>
      <c r="E121" s="931"/>
      <c r="F121" s="931"/>
      <c r="G121" s="931"/>
      <c r="H121" s="931"/>
      <c r="I121" s="931"/>
      <c r="J121" s="931"/>
      <c r="K121" s="931"/>
      <c r="L121" s="931"/>
    </row>
    <row r="122" spans="1:12" x14ac:dyDescent="0.25">
      <c r="A122" s="360"/>
      <c r="B122" s="360"/>
      <c r="C122" s="360"/>
      <c r="D122" s="360"/>
      <c r="E122" s="360"/>
      <c r="F122" s="360"/>
      <c r="G122" s="360"/>
      <c r="H122" s="360"/>
      <c r="I122" s="360"/>
      <c r="J122" s="360"/>
      <c r="K122" s="360"/>
      <c r="L122" s="360"/>
    </row>
    <row r="123" spans="1:12" x14ac:dyDescent="0.25">
      <c r="A123" s="932" t="s">
        <v>233</v>
      </c>
      <c r="B123" s="934"/>
      <c r="C123" s="934"/>
      <c r="D123" s="360"/>
      <c r="E123" s="360"/>
      <c r="F123" s="360"/>
      <c r="G123" s="360"/>
      <c r="H123" s="360"/>
      <c r="I123" s="360"/>
      <c r="J123" s="360"/>
      <c r="K123" s="360"/>
      <c r="L123" s="360"/>
    </row>
    <row r="124" spans="1:12" x14ac:dyDescent="0.25">
      <c r="A124" s="363" t="s">
        <v>234</v>
      </c>
      <c r="B124" s="928" t="s">
        <v>235</v>
      </c>
      <c r="C124" s="928"/>
      <c r="D124" s="928"/>
      <c r="E124" s="928"/>
      <c r="F124" s="928"/>
      <c r="G124" s="928"/>
      <c r="H124" s="928"/>
      <c r="I124" s="928"/>
      <c r="J124" s="928"/>
      <c r="K124" s="928"/>
      <c r="L124" s="928"/>
    </row>
    <row r="125" spans="1:12" s="323" customFormat="1" x14ac:dyDescent="0.25">
      <c r="A125" s="363"/>
      <c r="B125" s="364"/>
      <c r="C125" s="364"/>
      <c r="D125" s="364"/>
      <c r="E125" s="364"/>
      <c r="F125" s="364"/>
      <c r="G125" s="364"/>
      <c r="H125" s="364"/>
      <c r="I125" s="364"/>
      <c r="J125" s="364"/>
      <c r="K125" s="364"/>
      <c r="L125" s="364"/>
    </row>
    <row r="126" spans="1:12" x14ac:dyDescent="0.25">
      <c r="A126" s="360"/>
      <c r="B126" s="360" t="s">
        <v>160</v>
      </c>
      <c r="C126" s="931" t="s">
        <v>396</v>
      </c>
      <c r="D126" s="931"/>
      <c r="E126" s="931"/>
      <c r="F126" s="931"/>
      <c r="G126" s="931"/>
      <c r="H126" s="931"/>
      <c r="I126" s="931"/>
      <c r="J126" s="931"/>
      <c r="K126" s="931"/>
      <c r="L126" s="931"/>
    </row>
    <row r="127" spans="1:12" x14ac:dyDescent="0.25">
      <c r="A127" s="360"/>
      <c r="B127" s="360"/>
      <c r="C127" s="931"/>
      <c r="D127" s="931"/>
      <c r="E127" s="931"/>
      <c r="F127" s="931"/>
      <c r="G127" s="931"/>
      <c r="H127" s="931"/>
      <c r="I127" s="931"/>
      <c r="J127" s="931"/>
      <c r="K127" s="931"/>
      <c r="L127" s="931"/>
    </row>
    <row r="128" spans="1:12" x14ac:dyDescent="0.25">
      <c r="A128" s="360"/>
      <c r="B128" s="360"/>
      <c r="C128" s="931"/>
      <c r="D128" s="931"/>
      <c r="E128" s="931"/>
      <c r="F128" s="931"/>
      <c r="G128" s="931"/>
      <c r="H128" s="931"/>
      <c r="I128" s="931"/>
      <c r="J128" s="931"/>
      <c r="K128" s="931"/>
      <c r="L128" s="931"/>
    </row>
    <row r="129" spans="1:12" x14ac:dyDescent="0.25">
      <c r="A129" s="360"/>
      <c r="B129" s="360"/>
      <c r="C129" s="931"/>
      <c r="D129" s="931"/>
      <c r="E129" s="931"/>
      <c r="F129" s="931"/>
      <c r="G129" s="931"/>
      <c r="H129" s="931"/>
      <c r="I129" s="931"/>
      <c r="J129" s="931"/>
      <c r="K129" s="931"/>
      <c r="L129" s="931"/>
    </row>
    <row r="130" spans="1:12" x14ac:dyDescent="0.25">
      <c r="A130" s="360"/>
      <c r="B130" s="360"/>
      <c r="C130" s="931"/>
      <c r="D130" s="931"/>
      <c r="E130" s="931"/>
      <c r="F130" s="931"/>
      <c r="G130" s="931"/>
      <c r="H130" s="931"/>
      <c r="I130" s="931"/>
      <c r="J130" s="931"/>
      <c r="K130" s="931"/>
      <c r="L130" s="931"/>
    </row>
    <row r="131" spans="1:12" x14ac:dyDescent="0.25">
      <c r="A131" s="360"/>
      <c r="B131" s="360"/>
      <c r="C131" s="931"/>
      <c r="D131" s="931"/>
      <c r="E131" s="931"/>
      <c r="F131" s="931"/>
      <c r="G131" s="931"/>
      <c r="H131" s="931"/>
      <c r="I131" s="931"/>
      <c r="J131" s="931"/>
      <c r="K131" s="931"/>
      <c r="L131" s="931"/>
    </row>
    <row r="132" spans="1:12" x14ac:dyDescent="0.25">
      <c r="A132" s="360"/>
      <c r="B132" s="360"/>
      <c r="C132" s="931"/>
      <c r="D132" s="931"/>
      <c r="E132" s="931"/>
      <c r="F132" s="931"/>
      <c r="G132" s="931"/>
      <c r="H132" s="931"/>
      <c r="I132" s="931"/>
      <c r="J132" s="931"/>
      <c r="K132" s="931"/>
      <c r="L132" s="931"/>
    </row>
    <row r="133" spans="1:12" x14ac:dyDescent="0.25">
      <c r="A133" s="360"/>
      <c r="B133" s="360"/>
      <c r="C133" s="360"/>
      <c r="D133" s="360"/>
      <c r="E133" s="360"/>
      <c r="F133" s="360"/>
      <c r="G133" s="360"/>
      <c r="H133" s="360"/>
      <c r="I133" s="360"/>
      <c r="J133" s="360"/>
      <c r="K133" s="360"/>
      <c r="L133" s="360"/>
    </row>
    <row r="134" spans="1:12" x14ac:dyDescent="0.25">
      <c r="A134" s="360"/>
      <c r="B134" s="360" t="s">
        <v>161</v>
      </c>
      <c r="C134" s="931" t="s">
        <v>236</v>
      </c>
      <c r="D134" s="931"/>
      <c r="E134" s="931"/>
      <c r="F134" s="931"/>
      <c r="G134" s="931"/>
      <c r="H134" s="931"/>
      <c r="I134" s="931"/>
      <c r="J134" s="931"/>
      <c r="K134" s="931"/>
      <c r="L134" s="931"/>
    </row>
    <row r="135" spans="1:12" x14ac:dyDescent="0.25">
      <c r="A135" s="360"/>
      <c r="B135" s="360"/>
      <c r="C135" s="931"/>
      <c r="D135" s="931"/>
      <c r="E135" s="931"/>
      <c r="F135" s="931"/>
      <c r="G135" s="931"/>
      <c r="H135" s="931"/>
      <c r="I135" s="931"/>
      <c r="J135" s="931"/>
      <c r="K135" s="931"/>
      <c r="L135" s="931"/>
    </row>
    <row r="136" spans="1:12" x14ac:dyDescent="0.25">
      <c r="A136" s="360"/>
      <c r="B136" s="360"/>
      <c r="C136" s="931"/>
      <c r="D136" s="931"/>
      <c r="E136" s="931"/>
      <c r="F136" s="931"/>
      <c r="G136" s="931"/>
      <c r="H136" s="931"/>
      <c r="I136" s="931"/>
      <c r="J136" s="931"/>
      <c r="K136" s="931"/>
      <c r="L136" s="931"/>
    </row>
    <row r="137" spans="1:12" x14ac:dyDescent="0.25">
      <c r="A137" s="360"/>
      <c r="B137" s="360"/>
      <c r="C137" s="931"/>
      <c r="D137" s="931"/>
      <c r="E137" s="931"/>
      <c r="F137" s="931"/>
      <c r="G137" s="931"/>
      <c r="H137" s="931"/>
      <c r="I137" s="931"/>
      <c r="J137" s="931"/>
      <c r="K137" s="931"/>
      <c r="L137" s="931"/>
    </row>
    <row r="138" spans="1:12" x14ac:dyDescent="0.25">
      <c r="A138" s="360"/>
      <c r="B138" s="360"/>
      <c r="C138" s="931"/>
      <c r="D138" s="931"/>
      <c r="E138" s="931"/>
      <c r="F138" s="931"/>
      <c r="G138" s="931"/>
      <c r="H138" s="931"/>
      <c r="I138" s="931"/>
      <c r="J138" s="931"/>
      <c r="K138" s="931"/>
      <c r="L138" s="931"/>
    </row>
    <row r="139" spans="1:12" x14ac:dyDescent="0.25">
      <c r="A139" s="360"/>
      <c r="B139" s="360"/>
      <c r="C139" s="931"/>
      <c r="D139" s="931"/>
      <c r="E139" s="931"/>
      <c r="F139" s="931"/>
      <c r="G139" s="931"/>
      <c r="H139" s="931"/>
      <c r="I139" s="931"/>
      <c r="J139" s="931"/>
      <c r="K139" s="931"/>
      <c r="L139" s="931"/>
    </row>
    <row r="140" spans="1:12" x14ac:dyDescent="0.25">
      <c r="A140" s="360"/>
      <c r="B140" s="360"/>
      <c r="C140" s="931"/>
      <c r="D140" s="931"/>
      <c r="E140" s="931"/>
      <c r="F140" s="931"/>
      <c r="G140" s="931"/>
      <c r="H140" s="931"/>
      <c r="I140" s="931"/>
      <c r="J140" s="931"/>
      <c r="K140" s="931"/>
      <c r="L140" s="931"/>
    </row>
    <row r="141" spans="1:12" x14ac:dyDescent="0.25">
      <c r="A141" s="360"/>
      <c r="B141" s="360"/>
      <c r="C141" s="360"/>
      <c r="D141" s="360"/>
      <c r="E141" s="360"/>
      <c r="F141" s="360"/>
      <c r="G141" s="360"/>
      <c r="H141" s="360"/>
      <c r="I141" s="360"/>
      <c r="J141" s="360"/>
      <c r="K141" s="360"/>
      <c r="L141" s="360"/>
    </row>
    <row r="142" spans="1:12" x14ac:dyDescent="0.25">
      <c r="A142" s="360"/>
      <c r="B142" s="360" t="s">
        <v>162</v>
      </c>
      <c r="C142" s="931" t="s">
        <v>237</v>
      </c>
      <c r="D142" s="931"/>
      <c r="E142" s="931"/>
      <c r="F142" s="931"/>
      <c r="G142" s="931"/>
      <c r="H142" s="931"/>
      <c r="I142" s="931"/>
      <c r="J142" s="931"/>
      <c r="K142" s="931"/>
      <c r="L142" s="931"/>
    </row>
    <row r="143" spans="1:12" x14ac:dyDescent="0.25">
      <c r="A143" s="360"/>
      <c r="B143" s="360"/>
      <c r="C143" s="360"/>
      <c r="D143" s="360"/>
      <c r="E143" s="360"/>
      <c r="F143" s="360"/>
      <c r="G143" s="360"/>
      <c r="H143" s="360"/>
      <c r="I143" s="360"/>
      <c r="J143" s="360"/>
      <c r="K143" s="360"/>
      <c r="L143" s="360"/>
    </row>
    <row r="144" spans="1:12" x14ac:dyDescent="0.25">
      <c r="A144" s="363" t="s">
        <v>238</v>
      </c>
      <c r="B144" s="931" t="s">
        <v>397</v>
      </c>
      <c r="C144" s="931"/>
      <c r="D144" s="931"/>
      <c r="E144" s="931"/>
      <c r="F144" s="931"/>
      <c r="G144" s="931"/>
      <c r="H144" s="931"/>
      <c r="I144" s="931"/>
      <c r="J144" s="931"/>
      <c r="K144" s="931"/>
      <c r="L144" s="931"/>
    </row>
    <row r="145" spans="1:12" x14ac:dyDescent="0.25">
      <c r="A145" s="360"/>
      <c r="B145" s="931"/>
      <c r="C145" s="931"/>
      <c r="D145" s="931"/>
      <c r="E145" s="931"/>
      <c r="F145" s="931"/>
      <c r="G145" s="931"/>
      <c r="H145" s="931"/>
      <c r="I145" s="931"/>
      <c r="J145" s="931"/>
      <c r="K145" s="931"/>
      <c r="L145" s="931"/>
    </row>
    <row r="146" spans="1:12" x14ac:dyDescent="0.25">
      <c r="A146" s="360"/>
      <c r="B146" s="931"/>
      <c r="C146" s="931"/>
      <c r="D146" s="931"/>
      <c r="E146" s="931"/>
      <c r="F146" s="931"/>
      <c r="G146" s="931"/>
      <c r="H146" s="931"/>
      <c r="I146" s="931"/>
      <c r="J146" s="931"/>
      <c r="K146" s="931"/>
      <c r="L146" s="931"/>
    </row>
    <row r="147" spans="1:12" x14ac:dyDescent="0.25">
      <c r="A147" s="360"/>
      <c r="B147" s="931"/>
      <c r="C147" s="931"/>
      <c r="D147" s="931"/>
      <c r="E147" s="931"/>
      <c r="F147" s="931"/>
      <c r="G147" s="931"/>
      <c r="H147" s="931"/>
      <c r="I147" s="931"/>
      <c r="J147" s="931"/>
      <c r="K147" s="931"/>
      <c r="L147" s="931"/>
    </row>
    <row r="148" spans="1:12" x14ac:dyDescent="0.25">
      <c r="A148" s="360"/>
      <c r="B148" s="931"/>
      <c r="C148" s="931"/>
      <c r="D148" s="931"/>
      <c r="E148" s="931"/>
      <c r="F148" s="931"/>
      <c r="G148" s="931"/>
      <c r="H148" s="931"/>
      <c r="I148" s="931"/>
      <c r="J148" s="931"/>
      <c r="K148" s="931"/>
      <c r="L148" s="931"/>
    </row>
    <row r="149" spans="1:12" x14ac:dyDescent="0.25">
      <c r="A149" s="360"/>
      <c r="B149" s="360"/>
      <c r="C149" s="360"/>
      <c r="D149" s="360"/>
      <c r="E149" s="360"/>
      <c r="F149" s="360"/>
      <c r="G149" s="360"/>
      <c r="H149" s="360"/>
      <c r="I149" s="360"/>
      <c r="J149" s="360"/>
      <c r="K149" s="360"/>
      <c r="L149" s="360"/>
    </row>
    <row r="150" spans="1:12" ht="18" x14ac:dyDescent="0.25">
      <c r="A150" s="929" t="s">
        <v>239</v>
      </c>
      <c r="B150" s="930"/>
      <c r="C150" s="930"/>
      <c r="D150" s="930"/>
      <c r="E150" s="360"/>
      <c r="F150" s="360"/>
      <c r="G150" s="360"/>
      <c r="H150" s="360"/>
      <c r="I150" s="360"/>
      <c r="J150" s="360"/>
      <c r="K150" s="360"/>
      <c r="L150" s="360"/>
    </row>
    <row r="151" spans="1:12" ht="15" customHeight="1" x14ac:dyDescent="0.25">
      <c r="A151" s="363" t="s">
        <v>240</v>
      </c>
      <c r="B151" s="952" t="s">
        <v>543</v>
      </c>
      <c r="C151" s="953"/>
      <c r="D151" s="953"/>
      <c r="E151" s="953"/>
      <c r="F151" s="953"/>
      <c r="G151" s="953"/>
      <c r="H151" s="953"/>
      <c r="I151" s="953"/>
      <c r="J151" s="953"/>
      <c r="K151" s="953"/>
      <c r="L151" s="953"/>
    </row>
    <row r="152" spans="1:12" x14ac:dyDescent="0.25">
      <c r="A152" s="360"/>
      <c r="B152" s="953"/>
      <c r="C152" s="953"/>
      <c r="D152" s="953"/>
      <c r="E152" s="953"/>
      <c r="F152" s="953"/>
      <c r="G152" s="953"/>
      <c r="H152" s="953"/>
      <c r="I152" s="953"/>
      <c r="J152" s="953"/>
      <c r="K152" s="953"/>
      <c r="L152" s="953"/>
    </row>
    <row r="153" spans="1:12" x14ac:dyDescent="0.25">
      <c r="A153" s="360"/>
      <c r="B153" s="953"/>
      <c r="C153" s="953"/>
      <c r="D153" s="953"/>
      <c r="E153" s="953"/>
      <c r="F153" s="953"/>
      <c r="G153" s="953"/>
      <c r="H153" s="953"/>
      <c r="I153" s="953"/>
      <c r="J153" s="953"/>
      <c r="K153" s="953"/>
      <c r="L153" s="953"/>
    </row>
    <row r="154" spans="1:12" x14ac:dyDescent="0.25">
      <c r="A154" s="360"/>
      <c r="B154" s="931" t="s">
        <v>241</v>
      </c>
      <c r="C154" s="931"/>
      <c r="D154" s="931"/>
      <c r="E154" s="931"/>
      <c r="F154" s="931"/>
      <c r="G154" s="931"/>
      <c r="H154" s="931"/>
      <c r="I154" s="931"/>
      <c r="J154" s="931"/>
      <c r="K154" s="931"/>
      <c r="L154" s="931"/>
    </row>
    <row r="155" spans="1:12" x14ac:dyDescent="0.25">
      <c r="A155" s="360"/>
      <c r="B155" s="931"/>
      <c r="C155" s="931"/>
      <c r="D155" s="931"/>
      <c r="E155" s="931"/>
      <c r="F155" s="931"/>
      <c r="G155" s="931"/>
      <c r="H155" s="931"/>
      <c r="I155" s="931"/>
      <c r="J155" s="931"/>
      <c r="K155" s="931"/>
      <c r="L155" s="931"/>
    </row>
    <row r="156" spans="1:12" x14ac:dyDescent="0.25">
      <c r="A156" s="360"/>
      <c r="B156" s="360"/>
      <c r="C156" s="360"/>
      <c r="D156" s="360"/>
      <c r="E156" s="360"/>
      <c r="F156" s="360"/>
      <c r="G156" s="360"/>
      <c r="H156" s="360"/>
      <c r="I156" s="360"/>
      <c r="J156" s="360"/>
      <c r="K156" s="360"/>
      <c r="L156" s="360"/>
    </row>
    <row r="157" spans="1:12" x14ac:dyDescent="0.25">
      <c r="A157" s="360"/>
      <c r="B157" s="931" t="s">
        <v>242</v>
      </c>
      <c r="C157" s="931"/>
      <c r="D157" s="931"/>
      <c r="E157" s="931"/>
      <c r="F157" s="931"/>
      <c r="G157" s="931"/>
      <c r="H157" s="931"/>
      <c r="I157" s="931"/>
      <c r="J157" s="931"/>
      <c r="K157" s="931"/>
      <c r="L157" s="931"/>
    </row>
    <row r="158" spans="1:12" x14ac:dyDescent="0.25">
      <c r="A158" s="360"/>
      <c r="B158" s="931"/>
      <c r="C158" s="931"/>
      <c r="D158" s="931"/>
      <c r="E158" s="931"/>
      <c r="F158" s="931"/>
      <c r="G158" s="931"/>
      <c r="H158" s="931"/>
      <c r="I158" s="931"/>
      <c r="J158" s="931"/>
      <c r="K158" s="931"/>
      <c r="L158" s="931"/>
    </row>
    <row r="159" spans="1:12" x14ac:dyDescent="0.25">
      <c r="A159" s="360"/>
      <c r="B159" s="931"/>
      <c r="C159" s="931"/>
      <c r="D159" s="931"/>
      <c r="E159" s="931"/>
      <c r="F159" s="931"/>
      <c r="G159" s="931"/>
      <c r="H159" s="931"/>
      <c r="I159" s="931"/>
      <c r="J159" s="931"/>
      <c r="K159" s="931"/>
      <c r="L159" s="931"/>
    </row>
    <row r="160" spans="1:12" x14ac:dyDescent="0.25">
      <c r="A160" s="360"/>
      <c r="B160" s="931"/>
      <c r="C160" s="931"/>
      <c r="D160" s="931"/>
      <c r="E160" s="931"/>
      <c r="F160" s="931"/>
      <c r="G160" s="931"/>
      <c r="H160" s="931"/>
      <c r="I160" s="931"/>
      <c r="J160" s="931"/>
      <c r="K160" s="931"/>
      <c r="L160" s="931"/>
    </row>
    <row r="161" spans="1:12" x14ac:dyDescent="0.25">
      <c r="A161" s="360"/>
      <c r="B161" s="360"/>
      <c r="C161" s="360"/>
      <c r="D161" s="360"/>
      <c r="E161" s="360"/>
      <c r="F161" s="360"/>
      <c r="G161" s="360"/>
      <c r="H161" s="360"/>
      <c r="I161" s="360"/>
      <c r="J161" s="360"/>
      <c r="K161" s="360"/>
      <c r="L161" s="360"/>
    </row>
    <row r="162" spans="1:12" x14ac:dyDescent="0.25">
      <c r="A162" s="363" t="s">
        <v>243</v>
      </c>
      <c r="B162" s="931" t="s">
        <v>244</v>
      </c>
      <c r="C162" s="931"/>
      <c r="D162" s="931"/>
      <c r="E162" s="931"/>
      <c r="F162" s="931"/>
      <c r="G162" s="931"/>
      <c r="H162" s="931"/>
      <c r="I162" s="931"/>
      <c r="J162" s="931"/>
      <c r="K162" s="931"/>
      <c r="L162" s="931"/>
    </row>
    <row r="163" spans="1:12" x14ac:dyDescent="0.25">
      <c r="A163" s="360"/>
      <c r="B163" s="931"/>
      <c r="C163" s="931"/>
      <c r="D163" s="931"/>
      <c r="E163" s="931"/>
      <c r="F163" s="931"/>
      <c r="G163" s="931"/>
      <c r="H163" s="931"/>
      <c r="I163" s="931"/>
      <c r="J163" s="931"/>
      <c r="K163" s="931"/>
      <c r="L163" s="931"/>
    </row>
    <row r="164" spans="1:12" x14ac:dyDescent="0.25">
      <c r="A164" s="360"/>
      <c r="B164" s="360"/>
      <c r="C164" s="360"/>
      <c r="D164" s="360"/>
      <c r="E164" s="360"/>
      <c r="F164" s="360"/>
      <c r="G164" s="360"/>
      <c r="H164" s="360"/>
      <c r="I164" s="360"/>
      <c r="J164" s="360"/>
      <c r="K164" s="360"/>
      <c r="L164" s="360"/>
    </row>
    <row r="165" spans="1:12" x14ac:dyDescent="0.25">
      <c r="A165" s="363" t="s">
        <v>245</v>
      </c>
      <c r="B165" s="928" t="s">
        <v>246</v>
      </c>
      <c r="C165" s="928"/>
      <c r="D165" s="928"/>
      <c r="E165" s="928"/>
      <c r="F165" s="928"/>
      <c r="G165" s="928"/>
      <c r="H165" s="928"/>
      <c r="I165" s="928"/>
      <c r="J165" s="928"/>
      <c r="K165" s="928"/>
      <c r="L165" s="928"/>
    </row>
    <row r="166" spans="1:12" x14ac:dyDescent="0.25">
      <c r="A166" s="360"/>
      <c r="B166" s="360"/>
      <c r="C166" s="360"/>
      <c r="D166" s="360"/>
      <c r="E166" s="360"/>
      <c r="F166" s="360"/>
      <c r="G166" s="360"/>
      <c r="H166" s="360"/>
      <c r="I166" s="360"/>
      <c r="J166" s="360"/>
      <c r="K166" s="360"/>
      <c r="L166" s="360"/>
    </row>
    <row r="167" spans="1:12" ht="18" x14ac:dyDescent="0.25">
      <c r="A167" s="929" t="s">
        <v>247</v>
      </c>
      <c r="B167" s="930"/>
      <c r="C167" s="930"/>
      <c r="D167" s="930"/>
      <c r="E167" s="360"/>
      <c r="F167" s="360"/>
      <c r="G167" s="360"/>
      <c r="H167" s="360"/>
      <c r="I167" s="360"/>
      <c r="J167" s="360"/>
      <c r="K167" s="360"/>
      <c r="L167" s="360"/>
    </row>
    <row r="168" spans="1:12" x14ac:dyDescent="0.25">
      <c r="A168" s="360"/>
      <c r="B168" s="360"/>
      <c r="C168" s="360"/>
      <c r="D168" s="360"/>
      <c r="E168" s="360"/>
      <c r="F168" s="360"/>
      <c r="G168" s="360"/>
      <c r="H168" s="360"/>
      <c r="I168" s="360"/>
      <c r="J168" s="360"/>
      <c r="K168" s="360"/>
      <c r="L168" s="360"/>
    </row>
    <row r="169" spans="1:12" x14ac:dyDescent="0.25">
      <c r="A169" s="932" t="s">
        <v>248</v>
      </c>
      <c r="B169" s="934"/>
      <c r="C169" s="934"/>
      <c r="D169" s="360"/>
      <c r="E169" s="360"/>
      <c r="F169" s="360"/>
      <c r="G169" s="360"/>
      <c r="H169" s="360"/>
      <c r="I169" s="360"/>
      <c r="J169" s="360"/>
      <c r="K169" s="360"/>
      <c r="L169" s="360"/>
    </row>
    <row r="170" spans="1:12" x14ac:dyDescent="0.25">
      <c r="A170" s="363" t="s">
        <v>249</v>
      </c>
      <c r="B170" s="931" t="s">
        <v>250</v>
      </c>
      <c r="C170" s="931"/>
      <c r="D170" s="931"/>
      <c r="E170" s="931"/>
      <c r="F170" s="931"/>
      <c r="G170" s="931"/>
      <c r="H170" s="931"/>
      <c r="I170" s="931"/>
      <c r="J170" s="931"/>
      <c r="K170" s="931"/>
      <c r="L170" s="931"/>
    </row>
    <row r="171" spans="1:12" ht="28.5" customHeight="1" x14ac:dyDescent="0.25">
      <c r="A171" s="360"/>
      <c r="B171" s="931"/>
      <c r="C171" s="931"/>
      <c r="D171" s="931"/>
      <c r="E171" s="931"/>
      <c r="F171" s="931"/>
      <c r="G171" s="931"/>
      <c r="H171" s="931"/>
      <c r="I171" s="931"/>
      <c r="J171" s="931"/>
      <c r="K171" s="931"/>
      <c r="L171" s="931"/>
    </row>
    <row r="172" spans="1:12" x14ac:dyDescent="0.25">
      <c r="A172" s="360"/>
      <c r="B172" s="931" t="s">
        <v>251</v>
      </c>
      <c r="C172" s="931"/>
      <c r="D172" s="931"/>
      <c r="E172" s="931"/>
      <c r="F172" s="931"/>
      <c r="G172" s="931"/>
      <c r="H172" s="931"/>
      <c r="I172" s="931"/>
      <c r="J172" s="931"/>
      <c r="K172" s="931"/>
      <c r="L172" s="931"/>
    </row>
    <row r="173" spans="1:12" x14ac:dyDescent="0.25">
      <c r="A173" s="360"/>
      <c r="B173" s="931"/>
      <c r="C173" s="931"/>
      <c r="D173" s="931"/>
      <c r="E173" s="931"/>
      <c r="F173" s="931"/>
      <c r="G173" s="931"/>
      <c r="H173" s="931"/>
      <c r="I173" s="931"/>
      <c r="J173" s="931"/>
      <c r="K173" s="931"/>
      <c r="L173" s="931"/>
    </row>
    <row r="174" spans="1:12" x14ac:dyDescent="0.25">
      <c r="A174" s="360"/>
      <c r="B174" s="360"/>
      <c r="C174" s="360"/>
      <c r="D174" s="360"/>
      <c r="E174" s="360"/>
      <c r="F174" s="360"/>
      <c r="G174" s="360"/>
      <c r="H174" s="360"/>
      <c r="I174" s="360"/>
      <c r="J174" s="360"/>
      <c r="K174" s="360"/>
      <c r="L174" s="360"/>
    </row>
    <row r="175" spans="1:12" x14ac:dyDescent="0.25">
      <c r="A175" s="363" t="s">
        <v>252</v>
      </c>
      <c r="B175" s="931" t="s">
        <v>253</v>
      </c>
      <c r="C175" s="931"/>
      <c r="D175" s="931"/>
      <c r="E175" s="931"/>
      <c r="F175" s="931"/>
      <c r="G175" s="931"/>
      <c r="H175" s="931"/>
      <c r="I175" s="931"/>
      <c r="J175" s="931"/>
      <c r="K175" s="931"/>
      <c r="L175" s="931"/>
    </row>
    <row r="176" spans="1:12" x14ac:dyDescent="0.25">
      <c r="A176" s="360"/>
      <c r="B176" s="931"/>
      <c r="C176" s="931"/>
      <c r="D176" s="931"/>
      <c r="E176" s="931"/>
      <c r="F176" s="931"/>
      <c r="G176" s="931"/>
      <c r="H176" s="931"/>
      <c r="I176" s="931"/>
      <c r="J176" s="931"/>
      <c r="K176" s="931"/>
      <c r="L176" s="931"/>
    </row>
    <row r="177" spans="1:12" x14ac:dyDescent="0.25">
      <c r="A177" s="360"/>
      <c r="B177" s="360"/>
      <c r="C177" s="360"/>
      <c r="D177" s="360"/>
      <c r="E177" s="360"/>
      <c r="F177" s="360"/>
      <c r="G177" s="360"/>
      <c r="H177" s="360"/>
      <c r="I177" s="360"/>
      <c r="J177" s="360"/>
      <c r="K177" s="360"/>
      <c r="L177" s="360"/>
    </row>
    <row r="178" spans="1:12" x14ac:dyDescent="0.25">
      <c r="A178" s="363" t="s">
        <v>254</v>
      </c>
      <c r="B178" s="931" t="s">
        <v>255</v>
      </c>
      <c r="C178" s="931"/>
      <c r="D178" s="931"/>
      <c r="E178" s="931"/>
      <c r="F178" s="931"/>
      <c r="G178" s="931"/>
      <c r="H178" s="931"/>
      <c r="I178" s="931"/>
      <c r="J178" s="931"/>
      <c r="K178" s="931"/>
      <c r="L178" s="931"/>
    </row>
    <row r="179" spans="1:12" x14ac:dyDescent="0.25">
      <c r="A179" s="360"/>
      <c r="B179" s="931"/>
      <c r="C179" s="931"/>
      <c r="D179" s="931"/>
      <c r="E179" s="931"/>
      <c r="F179" s="931"/>
      <c r="G179" s="931"/>
      <c r="H179" s="931"/>
      <c r="I179" s="931"/>
      <c r="J179" s="931"/>
      <c r="K179" s="931"/>
      <c r="L179" s="931"/>
    </row>
    <row r="180" spans="1:12" x14ac:dyDescent="0.25">
      <c r="A180" s="360"/>
      <c r="B180" s="931"/>
      <c r="C180" s="931"/>
      <c r="D180" s="931"/>
      <c r="E180" s="931"/>
      <c r="F180" s="931"/>
      <c r="G180" s="931"/>
      <c r="H180" s="931"/>
      <c r="I180" s="931"/>
      <c r="J180" s="931"/>
      <c r="K180" s="931"/>
      <c r="L180" s="931"/>
    </row>
    <row r="181" spans="1:12" x14ac:dyDescent="0.25">
      <c r="A181" s="360"/>
      <c r="B181" s="931"/>
      <c r="C181" s="931"/>
      <c r="D181" s="931"/>
      <c r="E181" s="931"/>
      <c r="F181" s="931"/>
      <c r="G181" s="931"/>
      <c r="H181" s="931"/>
      <c r="I181" s="931"/>
      <c r="J181" s="931"/>
      <c r="K181" s="931"/>
      <c r="L181" s="931"/>
    </row>
    <row r="182" spans="1:12" x14ac:dyDescent="0.25">
      <c r="A182" s="360"/>
      <c r="B182" s="931"/>
      <c r="C182" s="931"/>
      <c r="D182" s="931"/>
      <c r="E182" s="931"/>
      <c r="F182" s="931"/>
      <c r="G182" s="931"/>
      <c r="H182" s="931"/>
      <c r="I182" s="931"/>
      <c r="J182" s="931"/>
      <c r="K182" s="931"/>
      <c r="L182" s="931"/>
    </row>
    <row r="183" spans="1:12" x14ac:dyDescent="0.25">
      <c r="A183" s="360"/>
      <c r="B183" s="360"/>
      <c r="C183" s="360"/>
      <c r="D183" s="360"/>
      <c r="E183" s="360"/>
      <c r="F183" s="360"/>
      <c r="G183" s="360"/>
      <c r="H183" s="360"/>
      <c r="I183" s="360"/>
      <c r="J183" s="360"/>
      <c r="K183" s="360"/>
      <c r="L183" s="360"/>
    </row>
    <row r="184" spans="1:12" x14ac:dyDescent="0.25">
      <c r="A184" s="363" t="s">
        <v>256</v>
      </c>
      <c r="B184" s="931" t="s">
        <v>257</v>
      </c>
      <c r="C184" s="931"/>
      <c r="D184" s="931"/>
      <c r="E184" s="931"/>
      <c r="F184" s="931"/>
      <c r="G184" s="931"/>
      <c r="H184" s="931"/>
      <c r="I184" s="931"/>
      <c r="J184" s="931"/>
      <c r="K184" s="931"/>
      <c r="L184" s="931"/>
    </row>
    <row r="185" spans="1:12" x14ac:dyDescent="0.25">
      <c r="A185" s="360"/>
      <c r="B185" s="931"/>
      <c r="C185" s="931"/>
      <c r="D185" s="931"/>
      <c r="E185" s="931"/>
      <c r="F185" s="931"/>
      <c r="G185" s="931"/>
      <c r="H185" s="931"/>
      <c r="I185" s="931"/>
      <c r="J185" s="931"/>
      <c r="K185" s="931"/>
      <c r="L185" s="931"/>
    </row>
    <row r="186" spans="1:12" x14ac:dyDescent="0.25">
      <c r="A186" s="360"/>
      <c r="B186" s="360"/>
      <c r="C186" s="360"/>
      <c r="D186" s="360"/>
      <c r="E186" s="360"/>
      <c r="F186" s="360"/>
      <c r="G186" s="360"/>
      <c r="H186" s="360"/>
      <c r="I186" s="360"/>
      <c r="J186" s="360"/>
      <c r="K186" s="360"/>
      <c r="L186" s="360"/>
    </row>
    <row r="187" spans="1:12" x14ac:dyDescent="0.25">
      <c r="A187" s="932" t="s">
        <v>258</v>
      </c>
      <c r="B187" s="934"/>
      <c r="C187" s="934"/>
      <c r="D187" s="360"/>
      <c r="E187" s="360"/>
      <c r="F187" s="360"/>
      <c r="G187" s="360"/>
      <c r="H187" s="360"/>
      <c r="I187" s="360"/>
      <c r="J187" s="360"/>
      <c r="K187" s="360"/>
      <c r="L187" s="360"/>
    </row>
    <row r="188" spans="1:12" ht="15" customHeight="1" x14ac:dyDescent="0.25">
      <c r="A188" s="360"/>
      <c r="B188" s="936" t="s">
        <v>259</v>
      </c>
      <c r="C188" s="936"/>
      <c r="D188" s="936"/>
      <c r="E188" s="936"/>
      <c r="F188" s="936"/>
      <c r="G188" s="936"/>
      <c r="H188" s="936"/>
      <c r="I188" s="936"/>
      <c r="J188" s="936"/>
      <c r="K188" s="936"/>
      <c r="L188" s="936"/>
    </row>
    <row r="189" spans="1:12" x14ac:dyDescent="0.25">
      <c r="A189" s="360"/>
      <c r="B189" s="936"/>
      <c r="C189" s="936"/>
      <c r="D189" s="936"/>
      <c r="E189" s="936"/>
      <c r="F189" s="936"/>
      <c r="G189" s="936"/>
      <c r="H189" s="936"/>
      <c r="I189" s="936"/>
      <c r="J189" s="936"/>
      <c r="K189" s="936"/>
      <c r="L189" s="936"/>
    </row>
    <row r="190" spans="1:12" s="500" customFormat="1" x14ac:dyDescent="0.25">
      <c r="A190" s="360"/>
      <c r="B190" s="936"/>
      <c r="C190" s="936"/>
      <c r="D190" s="936"/>
      <c r="E190" s="936"/>
      <c r="F190" s="936"/>
      <c r="G190" s="936"/>
      <c r="H190" s="936"/>
      <c r="I190" s="936"/>
      <c r="J190" s="936"/>
      <c r="K190" s="936"/>
      <c r="L190" s="936"/>
    </row>
    <row r="191" spans="1:12" x14ac:dyDescent="0.25">
      <c r="A191" s="360"/>
      <c r="B191" s="360"/>
      <c r="C191" s="360"/>
      <c r="D191" s="360"/>
      <c r="E191" s="360"/>
      <c r="F191" s="360"/>
      <c r="G191" s="360"/>
      <c r="H191" s="360"/>
      <c r="I191" s="360"/>
      <c r="J191" s="360"/>
      <c r="K191" s="360"/>
      <c r="L191" s="360"/>
    </row>
    <row r="192" spans="1:12" x14ac:dyDescent="0.25">
      <c r="A192" s="360"/>
      <c r="B192" s="360"/>
      <c r="C192" s="928" t="s">
        <v>260</v>
      </c>
      <c r="D192" s="928"/>
      <c r="E192" s="360"/>
      <c r="F192" s="360" t="s">
        <v>261</v>
      </c>
      <c r="G192" s="360"/>
      <c r="H192" s="360"/>
      <c r="I192" s="360"/>
      <c r="J192" s="360"/>
      <c r="K192" s="360"/>
      <c r="L192" s="360"/>
    </row>
    <row r="193" spans="1:12" x14ac:dyDescent="0.25">
      <c r="A193" s="360"/>
      <c r="B193" s="360"/>
      <c r="C193" s="928" t="s">
        <v>262</v>
      </c>
      <c r="D193" s="928"/>
      <c r="E193" s="360"/>
      <c r="F193" s="360" t="s">
        <v>263</v>
      </c>
      <c r="G193" s="360"/>
      <c r="H193" s="360"/>
      <c r="I193" s="360"/>
      <c r="J193" s="360"/>
      <c r="K193" s="360"/>
      <c r="L193" s="360"/>
    </row>
    <row r="194" spans="1:12" x14ac:dyDescent="0.25">
      <c r="A194" s="360"/>
      <c r="B194" s="360"/>
      <c r="C194" s="928" t="s">
        <v>264</v>
      </c>
      <c r="D194" s="928"/>
      <c r="E194" s="360"/>
      <c r="F194" s="360" t="s">
        <v>265</v>
      </c>
      <c r="G194" s="360"/>
      <c r="H194" s="360"/>
      <c r="I194" s="360"/>
      <c r="J194" s="360"/>
      <c r="K194" s="360"/>
      <c r="L194" s="360"/>
    </row>
    <row r="195" spans="1:12" x14ac:dyDescent="0.25">
      <c r="A195" s="360"/>
      <c r="B195" s="360"/>
      <c r="C195" s="928" t="s">
        <v>266</v>
      </c>
      <c r="D195" s="928"/>
      <c r="E195" s="360"/>
      <c r="F195" s="360" t="s">
        <v>267</v>
      </c>
      <c r="G195" s="360"/>
      <c r="H195" s="360"/>
      <c r="I195" s="360"/>
      <c r="J195" s="360"/>
      <c r="K195" s="360"/>
      <c r="L195" s="360"/>
    </row>
    <row r="196" spans="1:12" x14ac:dyDescent="0.25">
      <c r="A196" s="360"/>
      <c r="B196" s="360"/>
      <c r="C196" s="360"/>
      <c r="D196" s="360"/>
      <c r="E196" s="360"/>
      <c r="F196" s="360"/>
      <c r="G196" s="360"/>
      <c r="H196" s="360"/>
      <c r="I196" s="360"/>
      <c r="J196" s="360"/>
      <c r="K196" s="360"/>
      <c r="L196" s="360"/>
    </row>
    <row r="197" spans="1:12" ht="18" x14ac:dyDescent="0.25">
      <c r="A197" s="929" t="s">
        <v>268</v>
      </c>
      <c r="B197" s="930"/>
      <c r="C197" s="930"/>
      <c r="D197" s="930"/>
      <c r="E197" s="360"/>
      <c r="F197" s="360"/>
      <c r="G197" s="360"/>
      <c r="H197" s="360"/>
      <c r="I197" s="360"/>
      <c r="J197" s="360"/>
      <c r="K197" s="360"/>
      <c r="L197" s="360"/>
    </row>
    <row r="198" spans="1:12" x14ac:dyDescent="0.25">
      <c r="A198" s="363" t="s">
        <v>269</v>
      </c>
      <c r="B198" s="931" t="s">
        <v>270</v>
      </c>
      <c r="C198" s="931"/>
      <c r="D198" s="931"/>
      <c r="E198" s="931"/>
      <c r="F198" s="931"/>
      <c r="G198" s="931"/>
      <c r="H198" s="931"/>
      <c r="I198" s="931"/>
      <c r="J198" s="931"/>
      <c r="K198" s="931"/>
      <c r="L198" s="931"/>
    </row>
    <row r="199" spans="1:12" x14ac:dyDescent="0.25">
      <c r="A199" s="360"/>
      <c r="B199" s="931"/>
      <c r="C199" s="931"/>
      <c r="D199" s="931"/>
      <c r="E199" s="931"/>
      <c r="F199" s="931"/>
      <c r="G199" s="931"/>
      <c r="H199" s="931"/>
      <c r="I199" s="931"/>
      <c r="J199" s="931"/>
      <c r="K199" s="931"/>
      <c r="L199" s="931"/>
    </row>
    <row r="200" spans="1:12" x14ac:dyDescent="0.25">
      <c r="A200" s="360"/>
      <c r="B200" s="931"/>
      <c r="C200" s="931"/>
      <c r="D200" s="931"/>
      <c r="E200" s="931"/>
      <c r="F200" s="931"/>
      <c r="G200" s="931"/>
      <c r="H200" s="931"/>
      <c r="I200" s="931"/>
      <c r="J200" s="931"/>
      <c r="K200" s="931"/>
      <c r="L200" s="931"/>
    </row>
    <row r="201" spans="1:12" x14ac:dyDescent="0.25">
      <c r="A201" s="360"/>
      <c r="B201" s="360"/>
      <c r="C201" s="360"/>
      <c r="D201" s="360"/>
      <c r="E201" s="360"/>
      <c r="F201" s="360"/>
      <c r="G201" s="360"/>
      <c r="H201" s="360"/>
      <c r="I201" s="360"/>
      <c r="J201" s="360"/>
      <c r="K201" s="360"/>
      <c r="L201" s="360"/>
    </row>
    <row r="202" spans="1:12" x14ac:dyDescent="0.25">
      <c r="A202" s="363" t="s">
        <v>271</v>
      </c>
      <c r="B202" s="928" t="s">
        <v>272</v>
      </c>
      <c r="C202" s="928"/>
      <c r="D202" s="928"/>
      <c r="E202" s="928"/>
      <c r="F202" s="928"/>
      <c r="G202" s="928"/>
      <c r="H202" s="928"/>
      <c r="I202" s="928"/>
      <c r="J202" s="928"/>
      <c r="K202" s="928"/>
      <c r="L202" s="928"/>
    </row>
    <row r="203" spans="1:12" x14ac:dyDescent="0.25">
      <c r="A203" s="360"/>
      <c r="B203" s="360"/>
      <c r="C203" s="360"/>
      <c r="D203" s="360"/>
      <c r="E203" s="360"/>
      <c r="F203" s="360"/>
      <c r="G203" s="360"/>
      <c r="H203" s="360"/>
      <c r="I203" s="360"/>
      <c r="J203" s="360"/>
      <c r="K203" s="360"/>
      <c r="L203" s="360"/>
    </row>
    <row r="204" spans="1:12" ht="18" x14ac:dyDescent="0.25">
      <c r="A204" s="929" t="s">
        <v>273</v>
      </c>
      <c r="B204" s="930"/>
      <c r="C204" s="930"/>
      <c r="D204" s="930"/>
      <c r="E204" s="360"/>
      <c r="F204" s="360"/>
      <c r="G204" s="360"/>
      <c r="H204" s="360"/>
      <c r="I204" s="360"/>
      <c r="J204" s="360"/>
      <c r="K204" s="360"/>
      <c r="L204" s="360"/>
    </row>
    <row r="205" spans="1:12" x14ac:dyDescent="0.25">
      <c r="A205" s="360"/>
      <c r="B205" s="360"/>
      <c r="C205" s="360"/>
      <c r="D205" s="360"/>
      <c r="E205" s="360"/>
      <c r="F205" s="360"/>
      <c r="G205" s="360"/>
      <c r="H205" s="360"/>
      <c r="I205" s="360"/>
      <c r="J205" s="360"/>
      <c r="K205" s="360"/>
      <c r="L205" s="360"/>
    </row>
    <row r="206" spans="1:12" x14ac:dyDescent="0.25">
      <c r="A206" s="932" t="s">
        <v>274</v>
      </c>
      <c r="B206" s="928"/>
      <c r="C206" s="928"/>
      <c r="D206" s="928"/>
      <c r="E206" s="360"/>
      <c r="F206" s="360"/>
      <c r="G206" s="360"/>
      <c r="H206" s="360"/>
      <c r="I206" s="360"/>
      <c r="J206" s="360"/>
      <c r="K206" s="360"/>
      <c r="L206" s="360"/>
    </row>
    <row r="207" spans="1:12" x14ac:dyDescent="0.25">
      <c r="A207" s="360"/>
      <c r="B207" s="935" t="s">
        <v>503</v>
      </c>
      <c r="C207" s="935"/>
      <c r="D207" s="935"/>
      <c r="E207" s="935"/>
      <c r="F207" s="935"/>
      <c r="G207" s="935"/>
      <c r="H207" s="935"/>
      <c r="I207" s="935"/>
      <c r="J207" s="935"/>
      <c r="K207" s="935"/>
      <c r="L207" s="935"/>
    </row>
    <row r="208" spans="1:12" x14ac:dyDescent="0.25">
      <c r="A208" s="360"/>
      <c r="B208" s="937" t="s">
        <v>504</v>
      </c>
      <c r="C208" s="931"/>
      <c r="D208" s="931"/>
      <c r="E208" s="931"/>
      <c r="F208" s="931"/>
      <c r="G208" s="931"/>
      <c r="H208" s="931"/>
      <c r="I208" s="931"/>
      <c r="J208" s="931"/>
      <c r="K208" s="931"/>
      <c r="L208" s="931"/>
    </row>
    <row r="209" spans="1:12" x14ac:dyDescent="0.25">
      <c r="A209" s="360"/>
      <c r="B209" s="931"/>
      <c r="C209" s="931"/>
      <c r="D209" s="931"/>
      <c r="E209" s="931"/>
      <c r="F209" s="931"/>
      <c r="G209" s="931"/>
      <c r="H209" s="931"/>
      <c r="I209" s="931"/>
      <c r="J209" s="931"/>
      <c r="K209" s="931"/>
      <c r="L209" s="931"/>
    </row>
    <row r="210" spans="1:12" x14ac:dyDescent="0.25">
      <c r="A210" s="360"/>
      <c r="B210" s="931"/>
      <c r="C210" s="931"/>
      <c r="D210" s="931"/>
      <c r="E210" s="931"/>
      <c r="F210" s="931"/>
      <c r="G210" s="931"/>
      <c r="H210" s="931"/>
      <c r="I210" s="931"/>
      <c r="J210" s="931"/>
      <c r="K210" s="931"/>
      <c r="L210" s="931"/>
    </row>
    <row r="211" spans="1:12" x14ac:dyDescent="0.25">
      <c r="A211" s="360"/>
      <c r="B211" s="360"/>
      <c r="C211" s="360"/>
      <c r="D211" s="360"/>
      <c r="E211" s="360"/>
      <c r="F211" s="360"/>
      <c r="G211" s="360"/>
      <c r="H211" s="360"/>
      <c r="I211" s="360"/>
      <c r="J211" s="360"/>
      <c r="K211" s="360"/>
      <c r="L211" s="360"/>
    </row>
    <row r="212" spans="1:12" x14ac:dyDescent="0.25">
      <c r="A212" s="932" t="s">
        <v>275</v>
      </c>
      <c r="B212" s="928"/>
      <c r="C212" s="928"/>
      <c r="D212" s="364"/>
      <c r="E212" s="360"/>
      <c r="F212" s="360"/>
      <c r="G212" s="360"/>
      <c r="H212" s="360"/>
      <c r="I212" s="360"/>
      <c r="J212" s="360"/>
      <c r="K212" s="360"/>
      <c r="L212" s="360"/>
    </row>
    <row r="213" spans="1:12" ht="23.25" customHeight="1" x14ac:dyDescent="0.25">
      <c r="A213" s="360"/>
      <c r="B213" s="931" t="s">
        <v>276</v>
      </c>
      <c r="C213" s="931"/>
      <c r="D213" s="931"/>
      <c r="E213" s="931"/>
      <c r="F213" s="931"/>
      <c r="G213" s="931"/>
      <c r="H213" s="931"/>
      <c r="I213" s="931"/>
      <c r="J213" s="931"/>
      <c r="K213" s="931"/>
      <c r="L213" s="931"/>
    </row>
    <row r="214" spans="1:12" x14ac:dyDescent="0.25">
      <c r="A214" s="360"/>
      <c r="B214" s="931"/>
      <c r="C214" s="931"/>
      <c r="D214" s="931"/>
      <c r="E214" s="931"/>
      <c r="F214" s="931"/>
      <c r="G214" s="931"/>
      <c r="H214" s="931"/>
      <c r="I214" s="931"/>
      <c r="J214" s="931"/>
      <c r="K214" s="931"/>
      <c r="L214" s="931"/>
    </row>
    <row r="215" spans="1:12" ht="22.5" customHeight="1" x14ac:dyDescent="0.25">
      <c r="A215" s="360"/>
      <c r="B215" s="931"/>
      <c r="C215" s="931"/>
      <c r="D215" s="931"/>
      <c r="E215" s="931"/>
      <c r="F215" s="931"/>
      <c r="G215" s="931"/>
      <c r="H215" s="931"/>
      <c r="I215" s="931"/>
      <c r="J215" s="931"/>
      <c r="K215" s="931"/>
      <c r="L215" s="931"/>
    </row>
    <row r="216" spans="1:12" x14ac:dyDescent="0.25">
      <c r="A216" s="360"/>
      <c r="B216" s="360"/>
      <c r="C216" s="360"/>
      <c r="D216" s="360"/>
      <c r="E216" s="360"/>
      <c r="F216" s="360"/>
      <c r="G216" s="360"/>
      <c r="H216" s="360"/>
      <c r="I216" s="360"/>
      <c r="J216" s="360"/>
      <c r="K216" s="360"/>
      <c r="L216" s="360"/>
    </row>
    <row r="217" spans="1:12" x14ac:dyDescent="0.25">
      <c r="A217" s="932" t="s">
        <v>277</v>
      </c>
      <c r="B217" s="928"/>
      <c r="C217" s="928"/>
      <c r="D217" s="360"/>
      <c r="E217" s="360"/>
      <c r="F217" s="360"/>
      <c r="G217" s="360"/>
      <c r="H217" s="360"/>
      <c r="I217" s="360"/>
      <c r="J217" s="360"/>
      <c r="K217" s="360"/>
      <c r="L217" s="360"/>
    </row>
    <row r="218" spans="1:12" x14ac:dyDescent="0.25">
      <c r="A218" s="360"/>
      <c r="B218" s="928" t="s">
        <v>278</v>
      </c>
      <c r="C218" s="928"/>
      <c r="D218" s="928"/>
      <c r="E218" s="928"/>
      <c r="F218" s="928"/>
      <c r="G218" s="928"/>
      <c r="H218" s="928"/>
      <c r="I218" s="928"/>
      <c r="J218" s="928"/>
      <c r="K218" s="928"/>
      <c r="L218" s="360"/>
    </row>
    <row r="219" spans="1:12" x14ac:dyDescent="0.25">
      <c r="A219" s="360"/>
      <c r="B219" s="360"/>
      <c r="C219" s="360"/>
      <c r="D219" s="360"/>
      <c r="E219" s="360"/>
      <c r="F219" s="360"/>
      <c r="G219" s="360"/>
      <c r="H219" s="360"/>
      <c r="I219" s="360"/>
      <c r="J219" s="360"/>
      <c r="K219" s="360"/>
      <c r="L219" s="360"/>
    </row>
    <row r="220" spans="1:12" x14ac:dyDescent="0.25">
      <c r="A220" s="360"/>
      <c r="B220" s="360" t="s">
        <v>160</v>
      </c>
      <c r="C220" s="931" t="s">
        <v>279</v>
      </c>
      <c r="D220" s="931"/>
      <c r="E220" s="931"/>
      <c r="F220" s="931"/>
      <c r="G220" s="931"/>
      <c r="H220" s="931"/>
      <c r="I220" s="931"/>
      <c r="J220" s="931"/>
      <c r="K220" s="931"/>
      <c r="L220" s="931"/>
    </row>
    <row r="221" spans="1:12" x14ac:dyDescent="0.25">
      <c r="A221" s="360"/>
      <c r="B221" s="360"/>
      <c r="C221" s="931"/>
      <c r="D221" s="931"/>
      <c r="E221" s="931"/>
      <c r="F221" s="931"/>
      <c r="G221" s="931"/>
      <c r="H221" s="931"/>
      <c r="I221" s="931"/>
      <c r="J221" s="931"/>
      <c r="K221" s="931"/>
      <c r="L221" s="931"/>
    </row>
    <row r="222" spans="1:12" x14ac:dyDescent="0.25">
      <c r="A222" s="360"/>
      <c r="B222" s="360" t="s">
        <v>161</v>
      </c>
      <c r="C222" s="928" t="s">
        <v>280</v>
      </c>
      <c r="D222" s="928"/>
      <c r="E222" s="928"/>
      <c r="F222" s="928"/>
      <c r="G222" s="928"/>
      <c r="H222" s="928"/>
      <c r="I222" s="928"/>
      <c r="J222" s="928"/>
      <c r="K222" s="928"/>
      <c r="L222" s="928"/>
    </row>
    <row r="223" spans="1:12" x14ac:dyDescent="0.25">
      <c r="A223" s="360"/>
      <c r="B223" s="360" t="s">
        <v>162</v>
      </c>
      <c r="C223" s="931" t="s">
        <v>281</v>
      </c>
      <c r="D223" s="931"/>
      <c r="E223" s="931"/>
      <c r="F223" s="931"/>
      <c r="G223" s="931"/>
      <c r="H223" s="931"/>
      <c r="I223" s="931"/>
      <c r="J223" s="931"/>
      <c r="K223" s="931"/>
      <c r="L223" s="931"/>
    </row>
    <row r="224" spans="1:12" x14ac:dyDescent="0.25">
      <c r="A224" s="360"/>
      <c r="B224" s="360"/>
      <c r="C224" s="931"/>
      <c r="D224" s="931"/>
      <c r="E224" s="931"/>
      <c r="F224" s="931"/>
      <c r="G224" s="931"/>
      <c r="H224" s="931"/>
      <c r="I224" s="931"/>
      <c r="J224" s="931"/>
      <c r="K224" s="931"/>
      <c r="L224" s="931"/>
    </row>
    <row r="225" spans="1:12" x14ac:dyDescent="0.25">
      <c r="A225" s="360"/>
      <c r="B225" s="360"/>
      <c r="C225" s="931"/>
      <c r="D225" s="931"/>
      <c r="E225" s="931"/>
      <c r="F225" s="931"/>
      <c r="G225" s="931"/>
      <c r="H225" s="931"/>
      <c r="I225" s="931"/>
      <c r="J225" s="931"/>
      <c r="K225" s="931"/>
      <c r="L225" s="931"/>
    </row>
    <row r="226" spans="1:12" x14ac:dyDescent="0.25">
      <c r="A226" s="360"/>
      <c r="B226" s="360"/>
      <c r="C226" s="360"/>
      <c r="D226" s="360"/>
      <c r="E226" s="360"/>
      <c r="F226" s="360"/>
      <c r="G226" s="360"/>
      <c r="H226" s="360"/>
      <c r="I226" s="360"/>
      <c r="J226" s="360"/>
      <c r="K226" s="360"/>
      <c r="L226" s="360"/>
    </row>
    <row r="227" spans="1:12" x14ac:dyDescent="0.25">
      <c r="A227" s="932" t="s">
        <v>282</v>
      </c>
      <c r="B227" s="928"/>
      <c r="C227" s="928"/>
      <c r="D227" s="360"/>
      <c r="E227" s="360"/>
      <c r="F227" s="360"/>
      <c r="G227" s="360"/>
      <c r="H227" s="360"/>
      <c r="I227" s="360"/>
      <c r="J227" s="360"/>
      <c r="K227" s="360"/>
      <c r="L227" s="360"/>
    </row>
    <row r="228" spans="1:12" x14ac:dyDescent="0.25">
      <c r="A228" s="360"/>
      <c r="B228" s="928" t="s">
        <v>283</v>
      </c>
      <c r="C228" s="928"/>
      <c r="D228" s="928"/>
      <c r="E228" s="360"/>
      <c r="F228" s="360"/>
      <c r="G228" s="360"/>
      <c r="H228" s="360"/>
      <c r="I228" s="360"/>
      <c r="J228" s="360"/>
      <c r="K228" s="360"/>
      <c r="L228" s="360"/>
    </row>
    <row r="229" spans="1:12" x14ac:dyDescent="0.25">
      <c r="A229" s="360"/>
      <c r="B229" s="360"/>
      <c r="C229" s="360"/>
      <c r="D229" s="360"/>
      <c r="E229" s="360"/>
      <c r="F229" s="360"/>
      <c r="G229" s="360"/>
      <c r="H229" s="360"/>
      <c r="I229" s="360"/>
      <c r="J229" s="360"/>
      <c r="K229" s="360"/>
      <c r="L229" s="360"/>
    </row>
    <row r="230" spans="1:12" x14ac:dyDescent="0.25">
      <c r="A230" s="932" t="s">
        <v>284</v>
      </c>
      <c r="B230" s="928"/>
      <c r="C230" s="928"/>
      <c r="D230" s="360"/>
      <c r="E230" s="360"/>
      <c r="F230" s="360"/>
      <c r="G230" s="360"/>
      <c r="H230" s="360"/>
      <c r="I230" s="360"/>
      <c r="J230" s="360"/>
      <c r="K230" s="360"/>
      <c r="L230" s="360"/>
    </row>
    <row r="231" spans="1:12" x14ac:dyDescent="0.25">
      <c r="A231" s="363" t="s">
        <v>285</v>
      </c>
      <c r="B231" s="931" t="s">
        <v>286</v>
      </c>
      <c r="C231" s="931"/>
      <c r="D231" s="931"/>
      <c r="E231" s="931"/>
      <c r="F231" s="931"/>
      <c r="G231" s="931"/>
      <c r="H231" s="931"/>
      <c r="I231" s="931"/>
      <c r="J231" s="931"/>
      <c r="K231" s="931"/>
      <c r="L231" s="931"/>
    </row>
    <row r="232" spans="1:12" x14ac:dyDescent="0.25">
      <c r="A232" s="360"/>
      <c r="B232" s="931"/>
      <c r="C232" s="931"/>
      <c r="D232" s="931"/>
      <c r="E232" s="931"/>
      <c r="F232" s="931"/>
      <c r="G232" s="931"/>
      <c r="H232" s="931"/>
      <c r="I232" s="931"/>
      <c r="J232" s="931"/>
      <c r="K232" s="931"/>
      <c r="L232" s="931"/>
    </row>
    <row r="233" spans="1:12" x14ac:dyDescent="0.25">
      <c r="A233" s="360"/>
      <c r="B233" s="931"/>
      <c r="C233" s="931"/>
      <c r="D233" s="931"/>
      <c r="E233" s="931"/>
      <c r="F233" s="931"/>
      <c r="G233" s="931"/>
      <c r="H233" s="931"/>
      <c r="I233" s="931"/>
      <c r="J233" s="931"/>
      <c r="K233" s="931"/>
      <c r="L233" s="931"/>
    </row>
    <row r="234" spans="1:12" x14ac:dyDescent="0.25">
      <c r="A234" s="360"/>
      <c r="B234" s="360"/>
      <c r="C234" s="360"/>
      <c r="D234" s="360"/>
      <c r="E234" s="360"/>
      <c r="F234" s="360"/>
      <c r="G234" s="360"/>
      <c r="H234" s="360"/>
      <c r="I234" s="360"/>
      <c r="J234" s="360"/>
      <c r="K234" s="360"/>
      <c r="L234" s="360"/>
    </row>
    <row r="235" spans="1:12" x14ac:dyDescent="0.25">
      <c r="A235" s="363" t="s">
        <v>287</v>
      </c>
      <c r="B235" s="928" t="s">
        <v>288</v>
      </c>
      <c r="C235" s="928"/>
      <c r="D235" s="928"/>
      <c r="E235" s="928"/>
      <c r="F235" s="928"/>
      <c r="G235" s="928"/>
      <c r="H235" s="360"/>
      <c r="I235" s="360"/>
      <c r="J235" s="360"/>
      <c r="K235" s="360"/>
      <c r="L235" s="360"/>
    </row>
    <row r="236" spans="1:12" x14ac:dyDescent="0.25">
      <c r="A236" s="360"/>
      <c r="B236" s="360"/>
      <c r="C236" s="360"/>
      <c r="D236" s="360"/>
      <c r="E236" s="360"/>
      <c r="F236" s="360"/>
      <c r="G236" s="360"/>
      <c r="H236" s="360"/>
      <c r="I236" s="360"/>
      <c r="J236" s="360"/>
      <c r="K236" s="360"/>
      <c r="L236" s="360"/>
    </row>
    <row r="237" spans="1:12" x14ac:dyDescent="0.25">
      <c r="A237" s="363" t="s">
        <v>289</v>
      </c>
      <c r="B237" s="931" t="s">
        <v>290</v>
      </c>
      <c r="C237" s="931"/>
      <c r="D237" s="931"/>
      <c r="E237" s="931"/>
      <c r="F237" s="931"/>
      <c r="G237" s="931"/>
      <c r="H237" s="931"/>
      <c r="I237" s="931"/>
      <c r="J237" s="931"/>
      <c r="K237" s="931"/>
      <c r="L237" s="931"/>
    </row>
    <row r="238" spans="1:12" x14ac:dyDescent="0.25">
      <c r="A238" s="360"/>
      <c r="B238" s="931"/>
      <c r="C238" s="931"/>
      <c r="D238" s="931"/>
      <c r="E238" s="931"/>
      <c r="F238" s="931"/>
      <c r="G238" s="931"/>
      <c r="H238" s="931"/>
      <c r="I238" s="931"/>
      <c r="J238" s="931"/>
      <c r="K238" s="931"/>
      <c r="L238" s="931"/>
    </row>
    <row r="239" spans="1:12" x14ac:dyDescent="0.25">
      <c r="A239" s="360"/>
      <c r="B239" s="931"/>
      <c r="C239" s="931"/>
      <c r="D239" s="931"/>
      <c r="E239" s="931"/>
      <c r="F239" s="931"/>
      <c r="G239" s="931"/>
      <c r="H239" s="931"/>
      <c r="I239" s="931"/>
      <c r="J239" s="931"/>
      <c r="K239" s="931"/>
      <c r="L239" s="931"/>
    </row>
    <row r="240" spans="1:12" x14ac:dyDescent="0.25">
      <c r="A240" s="360"/>
      <c r="B240" s="360"/>
      <c r="C240" s="360"/>
      <c r="D240" s="360"/>
      <c r="E240" s="360"/>
      <c r="F240" s="360"/>
      <c r="G240" s="360"/>
      <c r="H240" s="360"/>
      <c r="I240" s="360"/>
      <c r="J240" s="360"/>
      <c r="K240" s="360"/>
      <c r="L240" s="360"/>
    </row>
    <row r="241" spans="1:12" ht="18" x14ac:dyDescent="0.25">
      <c r="A241" s="929" t="s">
        <v>291</v>
      </c>
      <c r="B241" s="930"/>
      <c r="C241" s="930"/>
      <c r="D241" s="930"/>
      <c r="E241" s="360"/>
      <c r="F241" s="360"/>
      <c r="G241" s="360"/>
      <c r="H241" s="360"/>
      <c r="I241" s="360"/>
      <c r="J241" s="360"/>
      <c r="K241" s="360"/>
      <c r="L241" s="360"/>
    </row>
    <row r="242" spans="1:12" x14ac:dyDescent="0.25">
      <c r="A242" s="360"/>
      <c r="B242" s="928" t="s">
        <v>292</v>
      </c>
      <c r="C242" s="928"/>
      <c r="D242" s="928"/>
      <c r="E242" s="928"/>
      <c r="F242" s="928"/>
      <c r="G242" s="928"/>
      <c r="H242" s="928"/>
      <c r="I242" s="928"/>
      <c r="J242" s="360"/>
      <c r="K242" s="360"/>
      <c r="L242" s="360"/>
    </row>
    <row r="243" spans="1:12" x14ac:dyDescent="0.25">
      <c r="A243" s="360"/>
      <c r="B243" s="360"/>
      <c r="C243" s="360"/>
      <c r="D243" s="360"/>
      <c r="E243" s="360"/>
      <c r="F243" s="360"/>
      <c r="G243" s="360"/>
      <c r="H243" s="360"/>
      <c r="I243" s="360"/>
      <c r="J243" s="360"/>
      <c r="K243" s="360"/>
      <c r="L243" s="360"/>
    </row>
    <row r="244" spans="1:12" x14ac:dyDescent="0.25">
      <c r="A244" s="360"/>
      <c r="B244" s="360"/>
      <c r="C244" s="360"/>
      <c r="D244" s="360"/>
      <c r="E244" s="360"/>
      <c r="F244" s="360"/>
      <c r="G244" s="360"/>
      <c r="H244" s="360"/>
      <c r="I244" s="360"/>
      <c r="J244" s="360"/>
      <c r="K244" s="360"/>
      <c r="L244" s="360"/>
    </row>
    <row r="245" spans="1:12" x14ac:dyDescent="0.25">
      <c r="A245" s="360"/>
      <c r="B245" s="360"/>
      <c r="C245" s="360"/>
      <c r="D245" s="360"/>
      <c r="E245" s="360"/>
      <c r="F245" s="360"/>
      <c r="G245" s="360"/>
      <c r="H245" s="360"/>
      <c r="I245" s="360"/>
      <c r="J245" s="360"/>
      <c r="K245" s="360"/>
      <c r="L245" s="360"/>
    </row>
    <row r="246" spans="1:12" x14ac:dyDescent="0.25">
      <c r="A246" s="360"/>
      <c r="B246" s="360"/>
      <c r="C246" s="360"/>
      <c r="D246" s="360"/>
      <c r="E246" s="360"/>
      <c r="F246" s="360"/>
      <c r="G246" s="360"/>
      <c r="H246" s="360"/>
      <c r="I246" s="360"/>
      <c r="J246" s="360"/>
      <c r="K246" s="360"/>
      <c r="L246" s="360"/>
    </row>
  </sheetData>
  <sheetProtection algorithmName="SHA-512" hashValue="r827DoeNiwPcdRtXAmiREK48Z44p7/xC1AV8SYd8vooQbm8khsURCv29FfTkCiGbaV0lT2L65bamUbyzMF8y7Q==" saltValue="SvTX6yEsL/bxZM45QZIMtg==" spinCount="100000" sheet="1" objects="1" scenarios="1"/>
  <mergeCells count="100">
    <mergeCell ref="A30:C30"/>
    <mergeCell ref="A35:F35"/>
    <mergeCell ref="B36:L36"/>
    <mergeCell ref="B38:L40"/>
    <mergeCell ref="B94:L95"/>
    <mergeCell ref="B97:L100"/>
    <mergeCell ref="A102:C102"/>
    <mergeCell ref="A93:D93"/>
    <mergeCell ref="B72:L74"/>
    <mergeCell ref="B76:L77"/>
    <mergeCell ref="B79:L82"/>
    <mergeCell ref="A86:C86"/>
    <mergeCell ref="A28:D28"/>
    <mergeCell ref="B151:L153"/>
    <mergeCell ref="C104:L104"/>
    <mergeCell ref="A109:D109"/>
    <mergeCell ref="A111:C111"/>
    <mergeCell ref="B124:L124"/>
    <mergeCell ref="B112:L113"/>
    <mergeCell ref="C134:L140"/>
    <mergeCell ref="B115:L115"/>
    <mergeCell ref="A117:C117"/>
    <mergeCell ref="B118:L119"/>
    <mergeCell ref="A123:C123"/>
    <mergeCell ref="B87:L91"/>
    <mergeCell ref="C142:L142"/>
    <mergeCell ref="B144:L148"/>
    <mergeCell ref="A150:D150"/>
    <mergeCell ref="B26:L26"/>
    <mergeCell ref="A11:C11"/>
    <mergeCell ref="A16:C16"/>
    <mergeCell ref="B17:L19"/>
    <mergeCell ref="A21:C21"/>
    <mergeCell ref="B22:L23"/>
    <mergeCell ref="B12:L14"/>
    <mergeCell ref="A25:C25"/>
    <mergeCell ref="B172:L173"/>
    <mergeCell ref="B175:L176"/>
    <mergeCell ref="C126:L132"/>
    <mergeCell ref="A1:L1"/>
    <mergeCell ref="J3:L3"/>
    <mergeCell ref="A5:D5"/>
    <mergeCell ref="A7:C7"/>
    <mergeCell ref="D3:I3"/>
    <mergeCell ref="A3:C3"/>
    <mergeCell ref="A2:L2"/>
    <mergeCell ref="B8:L9"/>
    <mergeCell ref="A63:D63"/>
    <mergeCell ref="A65:C65"/>
    <mergeCell ref="B69:L70"/>
    <mergeCell ref="B61:L61"/>
    <mergeCell ref="B66:L67"/>
    <mergeCell ref="C222:L222"/>
    <mergeCell ref="B208:L210"/>
    <mergeCell ref="A212:C212"/>
    <mergeCell ref="B242:I242"/>
    <mergeCell ref="B103:L103"/>
    <mergeCell ref="B120:D120"/>
    <mergeCell ref="E120:L121"/>
    <mergeCell ref="B228:D228"/>
    <mergeCell ref="A230:C230"/>
    <mergeCell ref="B231:L233"/>
    <mergeCell ref="B235:G235"/>
    <mergeCell ref="B237:L239"/>
    <mergeCell ref="B218:K218"/>
    <mergeCell ref="C220:L221"/>
    <mergeCell ref="C223:L225"/>
    <mergeCell ref="A227:C227"/>
    <mergeCell ref="B165:L165"/>
    <mergeCell ref="A167:D167"/>
    <mergeCell ref="B170:L171"/>
    <mergeCell ref="A241:D241"/>
    <mergeCell ref="B202:L202"/>
    <mergeCell ref="B184:L185"/>
    <mergeCell ref="A187:C187"/>
    <mergeCell ref="C192:D192"/>
    <mergeCell ref="C193:D193"/>
    <mergeCell ref="C194:D194"/>
    <mergeCell ref="B213:L215"/>
    <mergeCell ref="A217:C217"/>
    <mergeCell ref="A204:D204"/>
    <mergeCell ref="A206:D206"/>
    <mergeCell ref="B207:L207"/>
    <mergeCell ref="B188:L190"/>
    <mergeCell ref="C195:D195"/>
    <mergeCell ref="A197:D197"/>
    <mergeCell ref="B198:L200"/>
    <mergeCell ref="B31:L33"/>
    <mergeCell ref="B55:L56"/>
    <mergeCell ref="B57:L58"/>
    <mergeCell ref="A60:D60"/>
    <mergeCell ref="B42:L43"/>
    <mergeCell ref="B45:L46"/>
    <mergeCell ref="B48:L51"/>
    <mergeCell ref="B53:L53"/>
    <mergeCell ref="B178:L182"/>
    <mergeCell ref="A169:C169"/>
    <mergeCell ref="B154:L155"/>
    <mergeCell ref="B157:L160"/>
    <mergeCell ref="B162:L163"/>
  </mergeCells>
  <pageMargins left="0.70866141732283472" right="0.70866141732283472" top="0.78740157480314965" bottom="0.78740157480314965" header="0.31496062992125984" footer="0.31496062992125984"/>
  <pageSetup paperSize="9" scale="60" orientation="portrait" r:id="rId1"/>
  <headerFooter>
    <oddHeader>&amp;LLandkreis Mecklenburgische Seenplatte&amp;CZentrale Dienste und Schulverwaltungsamt&amp;R&amp;D</oddHeader>
    <oddFooter>&amp;L&amp;A&amp;R&amp;P</oddFooter>
  </headerFooter>
  <rowBreaks count="3" manualBreakCount="3">
    <brk id="62" max="11" man="1"/>
    <brk id="122" max="11" man="1"/>
    <brk id="185"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H67"/>
  <sheetViews>
    <sheetView zoomScaleNormal="100" workbookViewId="0">
      <selection sqref="A1:B2"/>
    </sheetView>
  </sheetViews>
  <sheetFormatPr baseColWidth="10" defaultRowHeight="15" x14ac:dyDescent="0.25"/>
  <cols>
    <col min="1" max="1" width="6.7109375" customWidth="1"/>
    <col min="2" max="2" width="30.7109375" customWidth="1"/>
    <col min="8" max="8" width="12" customWidth="1"/>
  </cols>
  <sheetData>
    <row r="1" spans="1:8" x14ac:dyDescent="0.25">
      <c r="A1" s="978" t="s">
        <v>294</v>
      </c>
      <c r="B1" s="979"/>
      <c r="C1" s="982" t="s">
        <v>293</v>
      </c>
      <c r="D1" s="983"/>
      <c r="E1" s="984"/>
      <c r="F1" s="991" t="s">
        <v>529</v>
      </c>
      <c r="G1" s="971"/>
      <c r="H1" s="725"/>
    </row>
    <row r="2" spans="1:8" x14ac:dyDescent="0.25">
      <c r="A2" s="980"/>
      <c r="B2" s="981"/>
      <c r="C2" s="985"/>
      <c r="D2" s="986"/>
      <c r="E2" s="987"/>
      <c r="F2" s="992"/>
      <c r="G2" s="993"/>
      <c r="H2" s="994"/>
    </row>
    <row r="3" spans="1:8" ht="3" customHeight="1" x14ac:dyDescent="0.25">
      <c r="A3" s="988"/>
      <c r="B3" s="989"/>
      <c r="C3" s="989"/>
      <c r="D3" s="989"/>
      <c r="E3" s="989"/>
      <c r="F3" s="989"/>
      <c r="G3" s="989"/>
      <c r="H3" s="990"/>
    </row>
    <row r="4" spans="1:8" x14ac:dyDescent="0.25">
      <c r="A4" s="996" t="s">
        <v>295</v>
      </c>
      <c r="B4" s="997"/>
      <c r="C4" s="997"/>
      <c r="D4" s="997"/>
      <c r="E4" s="503"/>
      <c r="F4" s="503"/>
      <c r="G4" s="503"/>
      <c r="H4" s="450"/>
    </row>
    <row r="5" spans="1:8" s="640" customFormat="1" ht="29.25" x14ac:dyDescent="0.25">
      <c r="A5" s="637"/>
      <c r="B5" s="638" t="s">
        <v>385</v>
      </c>
      <c r="C5" s="995" t="s">
        <v>533</v>
      </c>
      <c r="D5" s="995"/>
      <c r="E5" s="995"/>
      <c r="F5" s="639" t="s">
        <v>296</v>
      </c>
      <c r="G5" s="995" t="s">
        <v>534</v>
      </c>
      <c r="H5" s="998"/>
    </row>
    <row r="6" spans="1:8" s="640" customFormat="1" x14ac:dyDescent="0.25">
      <c r="A6" s="637"/>
      <c r="B6" s="639" t="s">
        <v>387</v>
      </c>
      <c r="C6" s="995" t="s">
        <v>535</v>
      </c>
      <c r="D6" s="995"/>
      <c r="E6" s="995"/>
      <c r="F6" s="639" t="s">
        <v>296</v>
      </c>
      <c r="G6" s="995" t="s">
        <v>386</v>
      </c>
      <c r="H6" s="998"/>
    </row>
    <row r="7" spans="1:8" s="640" customFormat="1" x14ac:dyDescent="0.25">
      <c r="A7" s="637"/>
      <c r="B7" s="638" t="s">
        <v>401</v>
      </c>
      <c r="C7" s="641" t="s">
        <v>402</v>
      </c>
      <c r="D7" s="641"/>
      <c r="E7" s="641"/>
      <c r="F7" s="639" t="s">
        <v>296</v>
      </c>
      <c r="G7" s="641" t="s">
        <v>536</v>
      </c>
      <c r="H7" s="642"/>
    </row>
    <row r="8" spans="1:8" s="640" customFormat="1" x14ac:dyDescent="0.25">
      <c r="A8" s="637"/>
      <c r="B8" s="639" t="s">
        <v>403</v>
      </c>
      <c r="C8" s="641" t="s">
        <v>404</v>
      </c>
      <c r="D8" s="641"/>
      <c r="E8" s="641"/>
      <c r="F8" s="639" t="s">
        <v>405</v>
      </c>
      <c r="G8" s="641" t="s">
        <v>406</v>
      </c>
      <c r="H8" s="642"/>
    </row>
    <row r="9" spans="1:8" s="640" customFormat="1" x14ac:dyDescent="0.25">
      <c r="A9" s="637"/>
      <c r="B9" s="639" t="s">
        <v>407</v>
      </c>
      <c r="C9" s="641" t="s">
        <v>408</v>
      </c>
      <c r="D9" s="641"/>
      <c r="E9" s="641"/>
      <c r="F9" s="639" t="s">
        <v>296</v>
      </c>
      <c r="G9" s="641" t="s">
        <v>409</v>
      </c>
      <c r="H9" s="642"/>
    </row>
    <row r="10" spans="1:8" s="640" customFormat="1" x14ac:dyDescent="0.25">
      <c r="A10" s="637"/>
      <c r="B10" s="639" t="s">
        <v>388</v>
      </c>
      <c r="C10" s="995" t="s">
        <v>408</v>
      </c>
      <c r="D10" s="995"/>
      <c r="E10" s="995"/>
      <c r="F10" s="639" t="s">
        <v>296</v>
      </c>
      <c r="G10" s="995" t="s">
        <v>409</v>
      </c>
      <c r="H10" s="998"/>
    </row>
    <row r="11" spans="1:8" s="640" customFormat="1" x14ac:dyDescent="0.25">
      <c r="A11" s="637"/>
      <c r="B11" s="639" t="s">
        <v>417</v>
      </c>
      <c r="C11" s="995" t="s">
        <v>418</v>
      </c>
      <c r="D11" s="995"/>
      <c r="E11" s="995"/>
      <c r="F11" s="639" t="s">
        <v>296</v>
      </c>
      <c r="G11" s="995" t="s">
        <v>419</v>
      </c>
      <c r="H11" s="998"/>
    </row>
    <row r="12" spans="1:8" s="640" customFormat="1" x14ac:dyDescent="0.25">
      <c r="A12" s="637"/>
      <c r="B12" s="639" t="s">
        <v>420</v>
      </c>
      <c r="C12" s="995" t="s">
        <v>537</v>
      </c>
      <c r="D12" s="995"/>
      <c r="E12" s="995"/>
      <c r="F12" s="639" t="s">
        <v>296</v>
      </c>
      <c r="G12" s="995" t="s">
        <v>538</v>
      </c>
      <c r="H12" s="998"/>
    </row>
    <row r="13" spans="1:8" s="640" customFormat="1" ht="29.25" x14ac:dyDescent="0.25">
      <c r="A13" s="637"/>
      <c r="B13" s="638" t="s">
        <v>389</v>
      </c>
      <c r="C13" s="995" t="s">
        <v>533</v>
      </c>
      <c r="D13" s="995"/>
      <c r="E13" s="995"/>
      <c r="F13" s="639" t="s">
        <v>296</v>
      </c>
      <c r="G13" s="995" t="s">
        <v>415</v>
      </c>
      <c r="H13" s="998"/>
    </row>
    <row r="14" spans="1:8" s="640" customFormat="1" x14ac:dyDescent="0.25">
      <c r="A14" s="637"/>
      <c r="B14" s="638" t="s">
        <v>410</v>
      </c>
      <c r="C14" s="641" t="s">
        <v>411</v>
      </c>
      <c r="D14" s="641"/>
      <c r="E14" s="641"/>
      <c r="F14" s="639" t="s">
        <v>296</v>
      </c>
      <c r="G14" s="641" t="s">
        <v>412</v>
      </c>
      <c r="H14" s="642"/>
    </row>
    <row r="15" spans="1:8" s="640" customFormat="1" x14ac:dyDescent="0.25">
      <c r="A15" s="637"/>
      <c r="B15" s="638" t="s">
        <v>413</v>
      </c>
      <c r="C15" s="641" t="s">
        <v>411</v>
      </c>
      <c r="D15" s="641"/>
      <c r="E15" s="641"/>
      <c r="F15" s="639" t="s">
        <v>296</v>
      </c>
      <c r="G15" s="641" t="s">
        <v>412</v>
      </c>
      <c r="H15" s="642"/>
    </row>
    <row r="16" spans="1:8" s="640" customFormat="1" x14ac:dyDescent="0.25">
      <c r="A16" s="637"/>
      <c r="B16" s="638" t="s">
        <v>414</v>
      </c>
      <c r="C16" s="641" t="s">
        <v>411</v>
      </c>
      <c r="D16" s="641"/>
      <c r="E16" s="641"/>
      <c r="F16" s="639" t="s">
        <v>405</v>
      </c>
      <c r="G16" s="641" t="s">
        <v>412</v>
      </c>
      <c r="H16" s="642"/>
    </row>
    <row r="17" spans="1:8" s="640" customFormat="1" x14ac:dyDescent="0.25">
      <c r="A17" s="637"/>
      <c r="B17" s="638" t="s">
        <v>539</v>
      </c>
      <c r="C17" s="641" t="s">
        <v>411</v>
      </c>
      <c r="D17" s="641"/>
      <c r="E17" s="641"/>
      <c r="F17" s="639" t="s">
        <v>296</v>
      </c>
      <c r="G17" s="641" t="s">
        <v>412</v>
      </c>
      <c r="H17" s="642"/>
    </row>
    <row r="18" spans="1:8" s="640" customFormat="1" x14ac:dyDescent="0.25">
      <c r="A18" s="637"/>
      <c r="B18" s="638" t="s">
        <v>416</v>
      </c>
      <c r="C18" s="641" t="s">
        <v>364</v>
      </c>
      <c r="D18" s="641"/>
      <c r="E18" s="641"/>
      <c r="F18" s="639" t="s">
        <v>296</v>
      </c>
      <c r="G18" s="641" t="s">
        <v>540</v>
      </c>
      <c r="H18" s="642"/>
    </row>
    <row r="19" spans="1:8" s="357" customFormat="1" x14ac:dyDescent="0.25">
      <c r="A19" s="519"/>
      <c r="B19" s="520"/>
      <c r="C19" s="668"/>
      <c r="D19" s="668"/>
      <c r="E19" s="668"/>
      <c r="F19" s="521"/>
      <c r="G19" s="668"/>
      <c r="H19" s="669"/>
    </row>
    <row r="20" spans="1:8" ht="3" customHeight="1" x14ac:dyDescent="0.25">
      <c r="A20" s="969"/>
      <c r="B20" s="668"/>
      <c r="C20" s="668"/>
      <c r="D20" s="668"/>
      <c r="E20" s="668"/>
      <c r="F20" s="668"/>
      <c r="G20" s="668"/>
      <c r="H20" s="669"/>
    </row>
    <row r="21" spans="1:8" x14ac:dyDescent="0.25">
      <c r="A21" s="970" t="s">
        <v>317</v>
      </c>
      <c r="B21" s="971"/>
      <c r="C21" s="971"/>
      <c r="D21" s="971"/>
      <c r="E21" s="971"/>
      <c r="F21" s="971"/>
      <c r="G21" s="971"/>
      <c r="H21" s="725"/>
    </row>
    <row r="22" spans="1:8" ht="3" customHeight="1" x14ac:dyDescent="0.25">
      <c r="A22" s="969"/>
      <c r="B22" s="749"/>
      <c r="C22" s="749"/>
      <c r="D22" s="749"/>
      <c r="E22" s="749"/>
      <c r="F22" s="749"/>
      <c r="G22" s="749"/>
      <c r="H22" s="972"/>
    </row>
    <row r="23" spans="1:8" x14ac:dyDescent="0.25">
      <c r="A23" s="522"/>
      <c r="B23" s="503"/>
      <c r="C23" s="503"/>
      <c r="D23" s="503"/>
      <c r="E23" s="503"/>
      <c r="F23" s="503"/>
      <c r="G23" s="503"/>
      <c r="H23" s="450"/>
    </row>
    <row r="24" spans="1:8" x14ac:dyDescent="0.25">
      <c r="A24" s="973" t="s">
        <v>298</v>
      </c>
      <c r="B24" s="665"/>
      <c r="C24" s="665"/>
      <c r="D24" s="665"/>
      <c r="E24" s="665"/>
      <c r="F24" s="665"/>
      <c r="G24" s="665"/>
      <c r="H24" s="666"/>
    </row>
    <row r="25" spans="1:8" x14ac:dyDescent="0.25">
      <c r="A25" s="522"/>
      <c r="B25" s="503"/>
      <c r="C25" s="503"/>
      <c r="D25" s="503"/>
      <c r="E25" s="503"/>
      <c r="F25" s="503"/>
      <c r="G25" s="503"/>
      <c r="H25" s="450"/>
    </row>
    <row r="26" spans="1:8" ht="15.75" thickBot="1" x14ac:dyDescent="0.3">
      <c r="A26" s="523" t="s">
        <v>300</v>
      </c>
      <c r="B26" s="477"/>
      <c r="C26" s="974"/>
      <c r="D26" s="974"/>
      <c r="E26" s="974"/>
      <c r="F26" s="974"/>
      <c r="G26" s="974"/>
      <c r="H26" s="440"/>
    </row>
    <row r="27" spans="1:8" x14ac:dyDescent="0.25">
      <c r="A27" s="522"/>
      <c r="B27" s="503"/>
      <c r="C27" s="503"/>
      <c r="D27" s="503"/>
      <c r="E27" s="503"/>
      <c r="F27" s="503"/>
      <c r="G27" s="503"/>
      <c r="H27" s="450"/>
    </row>
    <row r="28" spans="1:8" x14ac:dyDescent="0.25">
      <c r="A28" s="523" t="s">
        <v>299</v>
      </c>
      <c r="B28" s="524"/>
      <c r="C28" s="964"/>
      <c r="D28" s="964"/>
      <c r="E28" s="964"/>
      <c r="F28" s="964"/>
      <c r="G28" s="964"/>
      <c r="H28" s="450"/>
    </row>
    <row r="29" spans="1:8" x14ac:dyDescent="0.25">
      <c r="A29" s="522"/>
      <c r="B29" s="503"/>
      <c r="C29" s="503"/>
      <c r="D29" s="503"/>
      <c r="E29" s="503"/>
      <c r="F29" s="503"/>
      <c r="G29" s="503"/>
      <c r="H29" s="450"/>
    </row>
    <row r="30" spans="1:8" x14ac:dyDescent="0.25">
      <c r="A30" s="522"/>
      <c r="B30" s="503"/>
      <c r="C30" s="964"/>
      <c r="D30" s="964"/>
      <c r="E30" s="964"/>
      <c r="F30" s="964"/>
      <c r="G30" s="964"/>
      <c r="H30" s="450"/>
    </row>
    <row r="31" spans="1:8" x14ac:dyDescent="0.25">
      <c r="A31" s="522"/>
      <c r="B31" s="503"/>
      <c r="C31" s="503"/>
      <c r="D31" s="503"/>
      <c r="E31" s="503"/>
      <c r="F31" s="503"/>
      <c r="G31" s="503"/>
      <c r="H31" s="450"/>
    </row>
    <row r="32" spans="1:8" x14ac:dyDescent="0.25">
      <c r="A32" s="522"/>
      <c r="B32" s="503"/>
      <c r="C32" s="964"/>
      <c r="D32" s="964"/>
      <c r="E32" s="964"/>
      <c r="F32" s="964"/>
      <c r="G32" s="964"/>
      <c r="H32" s="450"/>
    </row>
    <row r="33" spans="1:8" x14ac:dyDescent="0.25">
      <c r="A33" s="522"/>
      <c r="B33" s="503"/>
      <c r="C33" s="503"/>
      <c r="D33" s="503"/>
      <c r="E33" s="503"/>
      <c r="F33" s="503"/>
      <c r="G33" s="503"/>
      <c r="H33" s="450"/>
    </row>
    <row r="34" spans="1:8" x14ac:dyDescent="0.25">
      <c r="A34" s="522"/>
      <c r="B34" s="503"/>
      <c r="C34" s="503"/>
      <c r="D34" s="503"/>
      <c r="E34" s="503"/>
      <c r="F34" s="503"/>
      <c r="G34" s="503"/>
      <c r="H34" s="450"/>
    </row>
    <row r="35" spans="1:8" x14ac:dyDescent="0.25">
      <c r="A35" s="523" t="s">
        <v>301</v>
      </c>
      <c r="B35" s="503"/>
      <c r="C35" s="964"/>
      <c r="D35" s="964"/>
      <c r="E35" s="964"/>
      <c r="F35" s="503"/>
      <c r="G35" s="525"/>
      <c r="H35" s="450"/>
    </row>
    <row r="36" spans="1:8" x14ac:dyDescent="0.25">
      <c r="A36" s="522"/>
      <c r="B36" s="503"/>
      <c r="C36" s="503"/>
      <c r="D36" s="503" t="s">
        <v>302</v>
      </c>
      <c r="E36" s="503"/>
      <c r="F36" s="503"/>
      <c r="G36" s="517" t="s">
        <v>303</v>
      </c>
      <c r="H36" s="450"/>
    </row>
    <row r="37" spans="1:8" ht="15.75" thickBot="1" x14ac:dyDescent="0.3">
      <c r="A37" s="522"/>
      <c r="B37" s="503"/>
      <c r="C37" s="503"/>
      <c r="D37" s="503"/>
      <c r="E37" s="503"/>
      <c r="F37" s="503"/>
      <c r="G37" s="503"/>
      <c r="H37" s="450"/>
    </row>
    <row r="38" spans="1:8" ht="15.75" thickBot="1" x14ac:dyDescent="0.3">
      <c r="A38" s="959" t="s">
        <v>304</v>
      </c>
      <c r="B38" s="960"/>
      <c r="C38" s="975" t="s">
        <v>529</v>
      </c>
      <c r="D38" s="976"/>
      <c r="E38" s="977"/>
      <c r="F38" s="503"/>
      <c r="G38" s="503"/>
      <c r="H38" s="450"/>
    </row>
    <row r="39" spans="1:8" x14ac:dyDescent="0.25">
      <c r="A39" s="522"/>
      <c r="B39" s="503"/>
      <c r="C39" s="503"/>
      <c r="D39" s="503"/>
      <c r="E39" s="503"/>
      <c r="F39" s="503"/>
      <c r="G39" s="503"/>
      <c r="H39" s="450"/>
    </row>
    <row r="40" spans="1:8" x14ac:dyDescent="0.25">
      <c r="A40" s="522"/>
      <c r="B40" s="503"/>
      <c r="C40" s="503"/>
      <c r="D40" s="503"/>
      <c r="E40" s="503"/>
      <c r="F40" s="503"/>
      <c r="G40" s="503"/>
      <c r="H40" s="450"/>
    </row>
    <row r="41" spans="1:8" x14ac:dyDescent="0.25">
      <c r="A41" s="959" t="s">
        <v>305</v>
      </c>
      <c r="B41" s="960"/>
      <c r="C41" s="964"/>
      <c r="D41" s="964"/>
      <c r="E41" s="964"/>
      <c r="F41" s="964"/>
      <c r="G41" s="964"/>
      <c r="H41" s="450"/>
    </row>
    <row r="42" spans="1:8" x14ac:dyDescent="0.25">
      <c r="A42" s="522"/>
      <c r="B42" s="503"/>
      <c r="C42" s="503"/>
      <c r="D42" s="503"/>
      <c r="E42" s="503"/>
      <c r="F42" s="503"/>
      <c r="G42" s="503"/>
      <c r="H42" s="450"/>
    </row>
    <row r="43" spans="1:8" x14ac:dyDescent="0.25">
      <c r="A43" s="522"/>
      <c r="B43" s="503"/>
      <c r="C43" s="964"/>
      <c r="D43" s="964"/>
      <c r="E43" s="964"/>
      <c r="F43" s="964"/>
      <c r="G43" s="964"/>
      <c r="H43" s="450"/>
    </row>
    <row r="44" spans="1:8" x14ac:dyDescent="0.25">
      <c r="A44" s="522"/>
      <c r="B44" s="503"/>
      <c r="C44" s="503"/>
      <c r="D44" s="503"/>
      <c r="E44" s="503"/>
      <c r="F44" s="503"/>
      <c r="G44" s="503"/>
      <c r="H44" s="450"/>
    </row>
    <row r="45" spans="1:8" x14ac:dyDescent="0.25">
      <c r="A45" s="959" t="s">
        <v>306</v>
      </c>
      <c r="B45" s="960"/>
      <c r="C45" s="503"/>
      <c r="D45" s="503"/>
      <c r="E45" s="503"/>
      <c r="F45" s="503"/>
      <c r="G45" s="503"/>
      <c r="H45" s="450"/>
    </row>
    <row r="46" spans="1:8" x14ac:dyDescent="0.25">
      <c r="A46" s="522"/>
      <c r="B46" s="503"/>
      <c r="C46" s="503"/>
      <c r="D46" s="503"/>
      <c r="E46" s="503"/>
      <c r="F46" s="503"/>
      <c r="G46" s="503"/>
      <c r="H46" s="450"/>
    </row>
    <row r="47" spans="1:8" ht="3" customHeight="1" x14ac:dyDescent="0.25">
      <c r="A47" s="961"/>
      <c r="B47" s="962"/>
      <c r="C47" s="962"/>
      <c r="D47" s="962"/>
      <c r="E47" s="962"/>
      <c r="F47" s="962"/>
      <c r="G47" s="962"/>
      <c r="H47" s="963"/>
    </row>
    <row r="48" spans="1:8" x14ac:dyDescent="0.25">
      <c r="A48" s="522"/>
      <c r="B48" s="503"/>
      <c r="C48" s="503"/>
      <c r="D48" s="503"/>
      <c r="E48" s="503"/>
      <c r="F48" s="503"/>
      <c r="G48" s="503"/>
      <c r="H48" s="450"/>
    </row>
    <row r="49" spans="1:8" x14ac:dyDescent="0.25">
      <c r="A49" s="522" t="s">
        <v>27</v>
      </c>
      <c r="B49" s="525"/>
      <c r="C49" s="503"/>
      <c r="D49" s="503" t="s">
        <v>307</v>
      </c>
      <c r="E49" s="964"/>
      <c r="F49" s="964"/>
      <c r="G49" s="964"/>
      <c r="H49" s="450"/>
    </row>
    <row r="50" spans="1:8" x14ac:dyDescent="0.25">
      <c r="A50" s="522"/>
      <c r="B50" s="503"/>
      <c r="C50" s="503"/>
      <c r="D50" s="503"/>
      <c r="E50" s="503"/>
      <c r="F50" s="503"/>
      <c r="G50" s="503"/>
      <c r="H50" s="450"/>
    </row>
    <row r="51" spans="1:8" x14ac:dyDescent="0.25">
      <c r="A51" s="522"/>
      <c r="B51" s="503"/>
      <c r="C51" s="503"/>
      <c r="D51" s="503"/>
      <c r="E51" s="503"/>
      <c r="F51" s="503"/>
      <c r="G51" s="503"/>
      <c r="H51" s="450"/>
    </row>
    <row r="52" spans="1:8" x14ac:dyDescent="0.25">
      <c r="A52" s="522"/>
      <c r="B52" s="503"/>
      <c r="C52" s="503"/>
      <c r="D52" s="503"/>
      <c r="E52" s="503"/>
      <c r="F52" s="503"/>
      <c r="G52" s="503"/>
      <c r="H52" s="450"/>
    </row>
    <row r="53" spans="1:8" x14ac:dyDescent="0.25">
      <c r="A53" s="522"/>
      <c r="B53" s="503"/>
      <c r="C53" s="503"/>
      <c r="D53" s="503"/>
      <c r="E53" s="503"/>
      <c r="F53" s="503"/>
      <c r="G53" s="503"/>
      <c r="H53" s="450"/>
    </row>
    <row r="54" spans="1:8" x14ac:dyDescent="0.25">
      <c r="A54" s="522"/>
      <c r="B54" s="503"/>
      <c r="C54" s="503"/>
      <c r="D54" s="503"/>
      <c r="E54" s="503"/>
      <c r="F54" s="503"/>
      <c r="G54" s="503"/>
      <c r="H54" s="450"/>
    </row>
    <row r="55" spans="1:8" x14ac:dyDescent="0.25">
      <c r="A55" s="965"/>
      <c r="B55" s="964"/>
      <c r="C55" s="503"/>
      <c r="D55" s="964"/>
      <c r="E55" s="964"/>
      <c r="F55" s="964"/>
      <c r="G55" s="964"/>
      <c r="H55" s="450"/>
    </row>
    <row r="56" spans="1:8" x14ac:dyDescent="0.25">
      <c r="A56" s="966" t="s">
        <v>308</v>
      </c>
      <c r="B56" s="967"/>
      <c r="C56" s="503"/>
      <c r="D56" s="967" t="s">
        <v>308</v>
      </c>
      <c r="E56" s="967"/>
      <c r="F56" s="967"/>
      <c r="G56" s="967"/>
      <c r="H56" s="450"/>
    </row>
    <row r="57" spans="1:8" x14ac:dyDescent="0.25">
      <c r="A57" s="522"/>
      <c r="B57" s="503"/>
      <c r="C57" s="503"/>
      <c r="D57" s="503"/>
      <c r="E57" s="503"/>
      <c r="F57" s="503"/>
      <c r="G57" s="503"/>
      <c r="H57" s="450"/>
    </row>
    <row r="58" spans="1:8" x14ac:dyDescent="0.25">
      <c r="A58" s="522"/>
      <c r="B58" s="503"/>
      <c r="C58" s="503"/>
      <c r="D58" s="503"/>
      <c r="E58" s="503"/>
      <c r="F58" s="503"/>
      <c r="G58" s="503"/>
      <c r="H58" s="450"/>
    </row>
    <row r="59" spans="1:8" x14ac:dyDescent="0.25">
      <c r="A59" s="522"/>
      <c r="B59" s="503"/>
      <c r="C59" s="503"/>
      <c r="D59" s="503"/>
      <c r="E59" s="503"/>
      <c r="F59" s="503"/>
      <c r="G59" s="503"/>
      <c r="H59" s="450"/>
    </row>
    <row r="60" spans="1:8" x14ac:dyDescent="0.25">
      <c r="A60" s="522"/>
      <c r="B60" s="503"/>
      <c r="C60" s="503"/>
      <c r="D60" s="503"/>
      <c r="E60" s="503"/>
      <c r="F60" s="503"/>
      <c r="G60" s="503"/>
      <c r="H60" s="450"/>
    </row>
    <row r="61" spans="1:8" x14ac:dyDescent="0.25">
      <c r="A61" s="522"/>
      <c r="B61" s="503"/>
      <c r="C61" s="503"/>
      <c r="D61" s="503"/>
      <c r="E61" s="503"/>
      <c r="F61" s="503"/>
      <c r="G61" s="503"/>
      <c r="H61" s="450"/>
    </row>
    <row r="62" spans="1:8" x14ac:dyDescent="0.25">
      <c r="A62" s="955" t="s">
        <v>309</v>
      </c>
      <c r="B62" s="954"/>
      <c r="C62" s="503"/>
      <c r="D62" s="954" t="s">
        <v>310</v>
      </c>
      <c r="E62" s="954"/>
      <c r="F62" s="954"/>
      <c r="G62" s="954"/>
      <c r="H62" s="450"/>
    </row>
    <row r="63" spans="1:8" x14ac:dyDescent="0.25">
      <c r="A63" s="522"/>
      <c r="B63" s="503"/>
      <c r="C63" s="503"/>
      <c r="D63" s="503"/>
      <c r="E63" s="503"/>
      <c r="F63" s="503"/>
      <c r="G63" s="503"/>
      <c r="H63" s="450"/>
    </row>
    <row r="64" spans="1:8" ht="3" customHeight="1" x14ac:dyDescent="0.25">
      <c r="A64" s="956"/>
      <c r="B64" s="957"/>
      <c r="C64" s="957"/>
      <c r="D64" s="957"/>
      <c r="E64" s="957"/>
      <c r="F64" s="957"/>
      <c r="G64" s="957"/>
      <c r="H64" s="958"/>
    </row>
    <row r="67" spans="6:8" x14ac:dyDescent="0.25">
      <c r="F67" s="968"/>
      <c r="G67" s="968"/>
      <c r="H67" s="968"/>
    </row>
  </sheetData>
  <mergeCells count="45">
    <mergeCell ref="G6:H6"/>
    <mergeCell ref="G19:H19"/>
    <mergeCell ref="C13:E13"/>
    <mergeCell ref="G13:H13"/>
    <mergeCell ref="C10:E10"/>
    <mergeCell ref="G10:H10"/>
    <mergeCell ref="C11:E11"/>
    <mergeCell ref="G11:H11"/>
    <mergeCell ref="C12:E12"/>
    <mergeCell ref="G12:H12"/>
    <mergeCell ref="C6:E6"/>
    <mergeCell ref="C19:E19"/>
    <mergeCell ref="A1:B2"/>
    <mergeCell ref="C1:E2"/>
    <mergeCell ref="A3:H3"/>
    <mergeCell ref="F1:H2"/>
    <mergeCell ref="C5:E5"/>
    <mergeCell ref="A4:D4"/>
    <mergeCell ref="G5:H5"/>
    <mergeCell ref="F67:H67"/>
    <mergeCell ref="A20:H20"/>
    <mergeCell ref="A21:B21"/>
    <mergeCell ref="C21:H21"/>
    <mergeCell ref="C43:G43"/>
    <mergeCell ref="A41:B41"/>
    <mergeCell ref="A22:H22"/>
    <mergeCell ref="A24:H24"/>
    <mergeCell ref="C28:G28"/>
    <mergeCell ref="C26:G26"/>
    <mergeCell ref="C30:G30"/>
    <mergeCell ref="C32:G32"/>
    <mergeCell ref="C35:E35"/>
    <mergeCell ref="A38:B38"/>
    <mergeCell ref="C38:E38"/>
    <mergeCell ref="C41:G41"/>
    <mergeCell ref="D62:G62"/>
    <mergeCell ref="A62:B62"/>
    <mergeCell ref="A64:H64"/>
    <mergeCell ref="A45:B45"/>
    <mergeCell ref="A47:H47"/>
    <mergeCell ref="E49:G49"/>
    <mergeCell ref="A55:B55"/>
    <mergeCell ref="D55:G55"/>
    <mergeCell ref="A56:B56"/>
    <mergeCell ref="D56:G56"/>
  </mergeCells>
  <phoneticPr fontId="129" type="noConversion"/>
  <pageMargins left="0.70866141732283472" right="0.70866141732283472" top="0.78740157480314965" bottom="0.78740157480314965" header="0.31496062992125984" footer="0.31496062992125984"/>
  <pageSetup paperSize="9" scale="77" orientation="portrait" r:id="rId1"/>
  <headerFooter>
    <oddHeader>&amp;LLandkreis Mecklenburgische Seenplatte&amp;CZentrale Dienste und Schulverwaltungsamt&amp;R&amp;D</oddHeader>
    <oddFooter>&amp;L&amp;A&amp;R&amp;P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10</vt:i4>
      </vt:variant>
    </vt:vector>
  </HeadingPairs>
  <TitlesOfParts>
    <vt:vector size="19" baseType="lpstr">
      <vt:lpstr>Inhaltsverzeichnis</vt:lpstr>
      <vt:lpstr>Hinweise</vt:lpstr>
      <vt:lpstr>Gesamtpreisblatt</vt:lpstr>
      <vt:lpstr>Std.-VRS 2026 GlasR</vt:lpstr>
      <vt:lpstr>Schulen NB GlasR</vt:lpstr>
      <vt:lpstr>UR Haus G</vt:lpstr>
      <vt:lpstr>Leistungsbeschreibung</vt:lpstr>
      <vt:lpstr>Bes.Vertragsbedingungen</vt:lpstr>
      <vt:lpstr>Protokoll Objektbesichtigung</vt:lpstr>
      <vt:lpstr>Bes.Vertragsbedingungen!Druckbereich</vt:lpstr>
      <vt:lpstr>Gesamtpreisblatt!Druckbereich</vt:lpstr>
      <vt:lpstr>Hinweise!Druckbereich</vt:lpstr>
      <vt:lpstr>Inhaltsverzeichnis!Druckbereich</vt:lpstr>
      <vt:lpstr>Leistungsbeschreibung!Druckbereich</vt:lpstr>
      <vt:lpstr>'Protokoll Objektbesichtigung'!Druckbereich</vt:lpstr>
      <vt:lpstr>'Schulen NB GlasR'!Druckbereich</vt:lpstr>
      <vt:lpstr>'Std.-VRS 2026 GlasR'!Druckbereich</vt:lpstr>
      <vt:lpstr>Inhaltsverzeichnis!Drucktitel</vt:lpstr>
      <vt:lpstr>'UR Haus G'!Drucktitel</vt:lpstr>
    </vt:vector>
  </TitlesOfParts>
  <Company>LK MSE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Ausschreibung Reinigungsleistung Schulen NB</dc:title>
  <dc:creator>Mandel, David</dc:creator>
  <cp:lastModifiedBy>Albrecht, Sabine</cp:lastModifiedBy>
  <cp:lastPrinted>2015-08-20T07:13:18Z</cp:lastPrinted>
  <dcterms:created xsi:type="dcterms:W3CDTF">2012-01-18T13:05:23Z</dcterms:created>
  <dcterms:modified xsi:type="dcterms:W3CDTF">2026-04-27T05:11:23Z</dcterms:modified>
</cp:coreProperties>
</file>